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pivotTables/pivotTable1.xml" ContentType="application/vnd.openxmlformats-officedocument.spreadsheetml.pivotTable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0" yWindow="0" windowWidth="25600" windowHeight="13780" activeTab="2"/>
  </bookViews>
  <sheets>
    <sheet name="Kilometerregistratie" sheetId="1" r:id="rId1"/>
    <sheet name="Standaard ritten" sheetId="4" r:id="rId2"/>
    <sheet name="Projecten" sheetId="6" r:id="rId3"/>
    <sheet name="Klanten" sheetId="5" r:id="rId4"/>
    <sheet name="Rapport" sheetId="7" r:id="rId5"/>
    <sheet name="Instellingen" sheetId="2" r:id="rId6"/>
    <sheet name="Draaitabel" sheetId="8" r:id="rId7"/>
  </sheets>
  <externalReferences>
    <externalReference r:id="rId8"/>
    <externalReference r:id="rId9"/>
  </externalReferences>
  <definedNames>
    <definedName name="_xlnm._FilterDatabase" localSheetId="0" hidden="1">Kilometerregistratie!$B$13:$V$13</definedName>
    <definedName name="_xlnm._FilterDatabase" localSheetId="3" hidden="1">Klanten!$B$8:$M$108</definedName>
    <definedName name="_xlnm._FilterDatabase" localSheetId="2" hidden="1">Projecten!$B$8:$L$108</definedName>
    <definedName name="_xlnm._FilterDatabase" localSheetId="1" hidden="1">'Standaard ritten'!$B$8:$K$8</definedName>
    <definedName name="AardRit">Instellingen!$B$23:$B$25</definedName>
    <definedName name="Adres">Instellingen!$C$10</definedName>
    <definedName name="_xlnm.Print_Area" localSheetId="5">Instellingen!$B$5:$K$106</definedName>
    <definedName name="_xlnm.Print_Area" localSheetId="0">Kilometerregistratie!$B$4:$V$509</definedName>
    <definedName name="_xlnm.Print_Area" localSheetId="3">Klanten!$B$5:$M$108</definedName>
    <definedName name="_xlnm.Print_Area" localSheetId="2">Projecten!$B$5:$L$108</definedName>
    <definedName name="_xlnm.Print_Area" localSheetId="4">Rapport!$B$5:$N$88</definedName>
    <definedName name="_xlnm.Print_Area" localSheetId="1">'Standaard ritten'!$B$4:$M$504</definedName>
    <definedName name="_xlnm.Print_Titles" localSheetId="5">Instellingen!$5:$7</definedName>
    <definedName name="_xlnm.Print_Titles" localSheetId="0">Kilometerregistratie!$4:$13</definedName>
    <definedName name="_xlnm.Print_Titles" localSheetId="3">Klanten!$5:$8</definedName>
    <definedName name="_xlnm.Print_Titles" localSheetId="2">Projecten!$5:$8</definedName>
    <definedName name="_xlnm.Print_Titles" localSheetId="4">Rapport!$5:$7</definedName>
    <definedName name="_xlnm.Print_Titles" localSheetId="1">'Standaard ritten'!$4:$8</definedName>
    <definedName name="Bedrijfsnaam">Instellingen!$C$9</definedName>
    <definedName name="Begindatum">Instellingen!$C$18</definedName>
    <definedName name="Beginstand">Instellingen!$C$16</definedName>
    <definedName name="Dagen">Kilometerregistratie!$D$14:$D$509</definedName>
    <definedName name="DataRij">[1]Urenregister!$E$9:$E$1008</definedName>
    <definedName name="Einddatum">Instellingen!$C$19</definedName>
    <definedName name="Feestdagen">Instellingen!$B$46:$B$245</definedName>
    <definedName name="Jaar">Instellingen!$C$17</definedName>
    <definedName name="JaNee">Instellingen!$B$28:$B$29</definedName>
    <definedName name="Klantnr" localSheetId="4">Rapport!$B$8:$B$8</definedName>
    <definedName name="Klantnr">Klanten!$B$9:$B$109</definedName>
    <definedName name="KlantPCnr" localSheetId="4">Rapport!#REF!</definedName>
    <definedName name="KlantPCnr">Klanten!$C$9:$C$108</definedName>
    <definedName name="KmAantal" localSheetId="1">'Standaard ritten'!$D$9:$D$504</definedName>
    <definedName name="KmAantal">Kilometerregistratie!$I$14:$I$509</definedName>
    <definedName name="KmAard">Kilometerregistratie!$K$14:$K$509</definedName>
    <definedName name="KmAltRoute">Kilometerregistratie!$Q$13:$Q$509</definedName>
    <definedName name="KmDatum">Kilometerregistratie!$F$14:$F$509</definedName>
    <definedName name="KmFacturen">Kilometerregistratie!$S$14:$S$509</definedName>
    <definedName name="KmFactuurnr">Kilometerregistratie!$S$13:$S$509</definedName>
    <definedName name="KmKlantnr">Kilometerregistratie!$T$14:$T$509</definedName>
    <definedName name="KmMndAard">Kilometerregistratie!$Y$14:$Y$509</definedName>
    <definedName name="KmMndKlant">Kilometerregistratie!$Z$14:$Z$509</definedName>
    <definedName name="KmMndProj">Kilometerregistratie!$AA$14:$AA$509</definedName>
    <definedName name="KmProjectnr">Kilometerregistratie!$U$14:$U$509</definedName>
    <definedName name="KmVerg">Kilometerregistratie!$O$9</definedName>
    <definedName name="Maand">Kilometerregistratie!$B$14:$B$509</definedName>
    <definedName name="Maanden">Instellingen!$B$32:$B$43</definedName>
    <definedName name="MedewerkersNaam" localSheetId="3">Klanten!$B$9:$B$1048576</definedName>
    <definedName name="MedewerkersNaam" localSheetId="2">Projecten!$B$9:$B$1048576</definedName>
    <definedName name="MedewerkersNaam" localSheetId="4">Rapport!$B$8:$B$1048576</definedName>
    <definedName name="Postcode">Instellingen!$C$11</definedName>
    <definedName name="Projectnr">Projecten!$B$9:$B$109</definedName>
    <definedName name="Ritcode">'Standaard ritten'!$B$8:$B$504</definedName>
    <definedName name="TabelKlanten" localSheetId="4">Rapport!#REF!</definedName>
    <definedName name="TabelKlanten">Klanten!$B$9:$M$108</definedName>
    <definedName name="TabelMaanden">Instellingen!$B$32:$C$43</definedName>
    <definedName name="TabelStandaardRitten">'Standaard ritten'!$B$9:$M$504</definedName>
    <definedName name="Telefoon">Instellingen!$C$13</definedName>
    <definedName name="UrenAantal">[1]Urenregister!$P$9:$P$1008</definedName>
    <definedName name="UrenAard2">[1]Urenregister!$L$9:$L$1008</definedName>
    <definedName name="UrenCriterium2">[1]Urenregister!$M$9:$M$1008</definedName>
    <definedName name="UrenUrencriterium">[1]Instellingen!$D$20</definedName>
    <definedName name="Website">Instellingen!$C$15</definedName>
    <definedName name="Weken">Kilometerregistratie!$C$14:$C$509</definedName>
    <definedName name="Woonplaats">Instellingen!$C$12</definedName>
  </definedNames>
  <calcPr calcId="140001" concurrentCalc="0"/>
  <pivotCaches>
    <pivotCache cacheId="2" r:id="rId10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1" i="1" l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J14" i="1"/>
  <c r="I14" i="1"/>
  <c r="J15" i="1"/>
  <c r="I15" i="1"/>
  <c r="J16" i="1"/>
  <c r="I16" i="1"/>
  <c r="J17" i="1"/>
  <c r="I17" i="1"/>
  <c r="J18" i="1"/>
  <c r="I18" i="1"/>
  <c r="J19" i="1"/>
  <c r="I19" i="1"/>
  <c r="J20" i="1"/>
  <c r="I20" i="1"/>
  <c r="J21" i="1"/>
  <c r="I21" i="1"/>
  <c r="J22" i="1"/>
  <c r="I22" i="1"/>
  <c r="J23" i="1"/>
  <c r="I23" i="1"/>
  <c r="J24" i="1"/>
  <c r="I24" i="1"/>
  <c r="J25" i="1"/>
  <c r="I25" i="1"/>
  <c r="J26" i="1"/>
  <c r="I26" i="1"/>
  <c r="J27" i="1"/>
  <c r="I27" i="1"/>
  <c r="J28" i="1"/>
  <c r="I28" i="1"/>
  <c r="J29" i="1"/>
  <c r="I29" i="1"/>
  <c r="J30" i="1"/>
  <c r="I30" i="1"/>
  <c r="J31" i="1"/>
  <c r="I31" i="1"/>
  <c r="J32" i="1"/>
  <c r="I32" i="1"/>
  <c r="J33" i="1"/>
  <c r="I33" i="1"/>
  <c r="J34" i="1"/>
  <c r="I34" i="1"/>
  <c r="J35" i="1"/>
  <c r="I35" i="1"/>
  <c r="J36" i="1"/>
  <c r="I36" i="1"/>
  <c r="J37" i="1"/>
  <c r="I37" i="1"/>
  <c r="J38" i="1"/>
  <c r="I38" i="1"/>
  <c r="J39" i="1"/>
  <c r="I39" i="1"/>
  <c r="J40" i="1"/>
  <c r="I40" i="1"/>
  <c r="J41" i="1"/>
  <c r="I41" i="1"/>
  <c r="J42" i="1"/>
  <c r="I42" i="1"/>
  <c r="J43" i="1"/>
  <c r="I43" i="1"/>
  <c r="J44" i="1"/>
  <c r="I44" i="1"/>
  <c r="J45" i="1"/>
  <c r="I45" i="1"/>
  <c r="J46" i="1"/>
  <c r="I46" i="1"/>
  <c r="J47" i="1"/>
  <c r="I47" i="1"/>
  <c r="J48" i="1"/>
  <c r="I48" i="1"/>
  <c r="J49" i="1"/>
  <c r="I49" i="1"/>
  <c r="J50" i="1"/>
  <c r="I50" i="1"/>
  <c r="J51" i="1"/>
  <c r="I51" i="1"/>
  <c r="J52" i="1"/>
  <c r="I52" i="1"/>
  <c r="J53" i="1"/>
  <c r="I53" i="1"/>
  <c r="J54" i="1"/>
  <c r="I54" i="1"/>
  <c r="J55" i="1"/>
  <c r="I55" i="1"/>
  <c r="J56" i="1"/>
  <c r="I56" i="1"/>
  <c r="J57" i="1"/>
  <c r="I57" i="1"/>
  <c r="J58" i="1"/>
  <c r="I58" i="1"/>
  <c r="J59" i="1"/>
  <c r="I59" i="1"/>
  <c r="J60" i="1"/>
  <c r="I60" i="1"/>
  <c r="J61" i="1"/>
  <c r="I61" i="1"/>
  <c r="J62" i="1"/>
  <c r="I62" i="1"/>
  <c r="J63" i="1"/>
  <c r="I63" i="1"/>
  <c r="J64" i="1"/>
  <c r="I64" i="1"/>
  <c r="J65" i="1"/>
  <c r="I65" i="1"/>
  <c r="J66" i="1"/>
  <c r="I66" i="1"/>
  <c r="J67" i="1"/>
  <c r="I67" i="1"/>
  <c r="J68" i="1"/>
  <c r="I68" i="1"/>
  <c r="J69" i="1"/>
  <c r="I69" i="1"/>
  <c r="J70" i="1"/>
  <c r="I70" i="1"/>
  <c r="J71" i="1"/>
  <c r="I71" i="1"/>
  <c r="J72" i="1"/>
  <c r="I72" i="1"/>
  <c r="J73" i="1"/>
  <c r="I73" i="1"/>
  <c r="J74" i="1"/>
  <c r="I74" i="1"/>
  <c r="J75" i="1"/>
  <c r="I75" i="1"/>
  <c r="J76" i="1"/>
  <c r="I76" i="1"/>
  <c r="J77" i="1"/>
  <c r="I77" i="1"/>
  <c r="J78" i="1"/>
  <c r="I78" i="1"/>
  <c r="J79" i="1"/>
  <c r="I79" i="1"/>
  <c r="J80" i="1"/>
  <c r="I80" i="1"/>
  <c r="J81" i="1"/>
  <c r="I81" i="1"/>
  <c r="J82" i="1"/>
  <c r="I82" i="1"/>
  <c r="J83" i="1"/>
  <c r="I83" i="1"/>
  <c r="J84" i="1"/>
  <c r="I84" i="1"/>
  <c r="J85" i="1"/>
  <c r="I85" i="1"/>
  <c r="J86" i="1"/>
  <c r="I86" i="1"/>
  <c r="J87" i="1"/>
  <c r="I87" i="1"/>
  <c r="J88" i="1"/>
  <c r="I88" i="1"/>
  <c r="J89" i="1"/>
  <c r="I89" i="1"/>
  <c r="J90" i="1"/>
  <c r="I90" i="1"/>
  <c r="J91" i="1"/>
  <c r="I91" i="1"/>
  <c r="J92" i="1"/>
  <c r="I92" i="1"/>
  <c r="J93" i="1"/>
  <c r="I93" i="1"/>
  <c r="J94" i="1"/>
  <c r="I94" i="1"/>
  <c r="J95" i="1"/>
  <c r="I95" i="1"/>
  <c r="J96" i="1"/>
  <c r="I96" i="1"/>
  <c r="J97" i="1"/>
  <c r="I97" i="1"/>
  <c r="J98" i="1"/>
  <c r="I98" i="1"/>
  <c r="J99" i="1"/>
  <c r="I99" i="1"/>
  <c r="J100" i="1"/>
  <c r="I100" i="1"/>
  <c r="J101" i="1"/>
  <c r="I101" i="1"/>
  <c r="J102" i="1"/>
  <c r="I102" i="1"/>
  <c r="J103" i="1"/>
  <c r="I103" i="1"/>
  <c r="J104" i="1"/>
  <c r="I104" i="1"/>
  <c r="J105" i="1"/>
  <c r="I105" i="1"/>
  <c r="J106" i="1"/>
  <c r="I106" i="1"/>
  <c r="J107" i="1"/>
  <c r="I107" i="1"/>
  <c r="J108" i="1"/>
  <c r="I108" i="1"/>
  <c r="J109" i="1"/>
  <c r="I109" i="1"/>
  <c r="J110" i="1"/>
  <c r="I110" i="1"/>
  <c r="J111" i="1"/>
  <c r="I111" i="1"/>
  <c r="J112" i="1"/>
  <c r="I112" i="1"/>
  <c r="J113" i="1"/>
  <c r="I113" i="1"/>
  <c r="J114" i="1"/>
  <c r="I114" i="1"/>
  <c r="J115" i="1"/>
  <c r="I115" i="1"/>
  <c r="J116" i="1"/>
  <c r="I116" i="1"/>
  <c r="J117" i="1"/>
  <c r="I117" i="1"/>
  <c r="J118" i="1"/>
  <c r="I118" i="1"/>
  <c r="J119" i="1"/>
  <c r="I119" i="1"/>
  <c r="J120" i="1"/>
  <c r="I120" i="1"/>
  <c r="J121" i="1"/>
  <c r="I121" i="1"/>
  <c r="J122" i="1"/>
  <c r="I122" i="1"/>
  <c r="J123" i="1"/>
  <c r="I123" i="1"/>
  <c r="J124" i="1"/>
  <c r="I124" i="1"/>
  <c r="J125" i="1"/>
  <c r="I125" i="1"/>
  <c r="J126" i="1"/>
  <c r="I126" i="1"/>
  <c r="J127" i="1"/>
  <c r="I127" i="1"/>
  <c r="J128" i="1"/>
  <c r="I128" i="1"/>
  <c r="J129" i="1"/>
  <c r="I129" i="1"/>
  <c r="J130" i="1"/>
  <c r="I130" i="1"/>
  <c r="J131" i="1"/>
  <c r="I131" i="1"/>
  <c r="J132" i="1"/>
  <c r="I132" i="1"/>
  <c r="J133" i="1"/>
  <c r="I133" i="1"/>
  <c r="J134" i="1"/>
  <c r="I134" i="1"/>
  <c r="J135" i="1"/>
  <c r="I135" i="1"/>
  <c r="J136" i="1"/>
  <c r="I136" i="1"/>
  <c r="J137" i="1"/>
  <c r="I137" i="1"/>
  <c r="J138" i="1"/>
  <c r="I138" i="1"/>
  <c r="J139" i="1"/>
  <c r="I139" i="1"/>
  <c r="J140" i="1"/>
  <c r="I140" i="1"/>
  <c r="J141" i="1"/>
  <c r="I141" i="1"/>
  <c r="J142" i="1"/>
  <c r="I142" i="1"/>
  <c r="J143" i="1"/>
  <c r="I143" i="1"/>
  <c r="J144" i="1"/>
  <c r="I144" i="1"/>
  <c r="J145" i="1"/>
  <c r="I145" i="1"/>
  <c r="J146" i="1"/>
  <c r="I146" i="1"/>
  <c r="J147" i="1"/>
  <c r="I147" i="1"/>
  <c r="J148" i="1"/>
  <c r="I148" i="1"/>
  <c r="J149" i="1"/>
  <c r="I149" i="1"/>
  <c r="J150" i="1"/>
  <c r="I150" i="1"/>
  <c r="J151" i="1"/>
  <c r="I151" i="1"/>
  <c r="J152" i="1"/>
  <c r="I152" i="1"/>
  <c r="J153" i="1"/>
  <c r="I153" i="1"/>
  <c r="J154" i="1"/>
  <c r="I154" i="1"/>
  <c r="J155" i="1"/>
  <c r="I155" i="1"/>
  <c r="J156" i="1"/>
  <c r="I156" i="1"/>
  <c r="J157" i="1"/>
  <c r="I157" i="1"/>
  <c r="J158" i="1"/>
  <c r="I158" i="1"/>
  <c r="J159" i="1"/>
  <c r="I159" i="1"/>
  <c r="J160" i="1"/>
  <c r="I160" i="1"/>
  <c r="J161" i="1"/>
  <c r="I161" i="1"/>
  <c r="J162" i="1"/>
  <c r="I162" i="1"/>
  <c r="J163" i="1"/>
  <c r="I163" i="1"/>
  <c r="J164" i="1"/>
  <c r="I164" i="1"/>
  <c r="J165" i="1"/>
  <c r="I165" i="1"/>
  <c r="J166" i="1"/>
  <c r="I166" i="1"/>
  <c r="J167" i="1"/>
  <c r="I167" i="1"/>
  <c r="J168" i="1"/>
  <c r="I168" i="1"/>
  <c r="J169" i="1"/>
  <c r="I169" i="1"/>
  <c r="J170" i="1"/>
  <c r="I170" i="1"/>
  <c r="J171" i="1"/>
  <c r="I171" i="1"/>
  <c r="J172" i="1"/>
  <c r="I172" i="1"/>
  <c r="J173" i="1"/>
  <c r="I173" i="1"/>
  <c r="J174" i="1"/>
  <c r="I174" i="1"/>
  <c r="J175" i="1"/>
  <c r="I175" i="1"/>
  <c r="J176" i="1"/>
  <c r="I176" i="1"/>
  <c r="J177" i="1"/>
  <c r="I177" i="1"/>
  <c r="J178" i="1"/>
  <c r="I178" i="1"/>
  <c r="J179" i="1"/>
  <c r="I179" i="1"/>
  <c r="J180" i="1"/>
  <c r="I180" i="1"/>
  <c r="J181" i="1"/>
  <c r="I181" i="1"/>
  <c r="J182" i="1"/>
  <c r="I182" i="1"/>
  <c r="J183" i="1"/>
  <c r="I183" i="1"/>
  <c r="J184" i="1"/>
  <c r="I184" i="1"/>
  <c r="J185" i="1"/>
  <c r="I185" i="1"/>
  <c r="J186" i="1"/>
  <c r="I186" i="1"/>
  <c r="J187" i="1"/>
  <c r="I187" i="1"/>
  <c r="J188" i="1"/>
  <c r="I188" i="1"/>
  <c r="J189" i="1"/>
  <c r="I189" i="1"/>
  <c r="J190" i="1"/>
  <c r="I190" i="1"/>
  <c r="J191" i="1"/>
  <c r="I191" i="1"/>
  <c r="J192" i="1"/>
  <c r="I192" i="1"/>
  <c r="J193" i="1"/>
  <c r="I193" i="1"/>
  <c r="J194" i="1"/>
  <c r="I194" i="1"/>
  <c r="J195" i="1"/>
  <c r="I195" i="1"/>
  <c r="J196" i="1"/>
  <c r="I196" i="1"/>
  <c r="J197" i="1"/>
  <c r="I197" i="1"/>
  <c r="J198" i="1"/>
  <c r="I198" i="1"/>
  <c r="J199" i="1"/>
  <c r="I199" i="1"/>
  <c r="J200" i="1"/>
  <c r="I200" i="1"/>
  <c r="J201" i="1"/>
  <c r="I201" i="1"/>
  <c r="J202" i="1"/>
  <c r="I202" i="1"/>
  <c r="J203" i="1"/>
  <c r="I203" i="1"/>
  <c r="J204" i="1"/>
  <c r="I204" i="1"/>
  <c r="J205" i="1"/>
  <c r="I205" i="1"/>
  <c r="J206" i="1"/>
  <c r="I206" i="1"/>
  <c r="J207" i="1"/>
  <c r="I207" i="1"/>
  <c r="J208" i="1"/>
  <c r="I208" i="1"/>
  <c r="J209" i="1"/>
  <c r="I209" i="1"/>
  <c r="J210" i="1"/>
  <c r="I210" i="1"/>
  <c r="J211" i="1"/>
  <c r="I211" i="1"/>
  <c r="J212" i="1"/>
  <c r="I212" i="1"/>
  <c r="J213" i="1"/>
  <c r="I213" i="1"/>
  <c r="J214" i="1"/>
  <c r="I214" i="1"/>
  <c r="J215" i="1"/>
  <c r="I215" i="1"/>
  <c r="J216" i="1"/>
  <c r="I216" i="1"/>
  <c r="J217" i="1"/>
  <c r="I217" i="1"/>
  <c r="J218" i="1"/>
  <c r="I218" i="1"/>
  <c r="J219" i="1"/>
  <c r="I219" i="1"/>
  <c r="J220" i="1"/>
  <c r="I220" i="1"/>
  <c r="J221" i="1"/>
  <c r="I221" i="1"/>
  <c r="J222" i="1"/>
  <c r="I222" i="1"/>
  <c r="J223" i="1"/>
  <c r="I223" i="1"/>
  <c r="J224" i="1"/>
  <c r="I224" i="1"/>
  <c r="J225" i="1"/>
  <c r="I225" i="1"/>
  <c r="J226" i="1"/>
  <c r="I226" i="1"/>
  <c r="J227" i="1"/>
  <c r="I227" i="1"/>
  <c r="J228" i="1"/>
  <c r="I228" i="1"/>
  <c r="J229" i="1"/>
  <c r="I229" i="1"/>
  <c r="J230" i="1"/>
  <c r="I230" i="1"/>
  <c r="J231" i="1"/>
  <c r="I231" i="1"/>
  <c r="J232" i="1"/>
  <c r="I232" i="1"/>
  <c r="J233" i="1"/>
  <c r="I233" i="1"/>
  <c r="J234" i="1"/>
  <c r="I234" i="1"/>
  <c r="J235" i="1"/>
  <c r="I235" i="1"/>
  <c r="J236" i="1"/>
  <c r="I236" i="1"/>
  <c r="J237" i="1"/>
  <c r="I237" i="1"/>
  <c r="J238" i="1"/>
  <c r="I238" i="1"/>
  <c r="J239" i="1"/>
  <c r="I239" i="1"/>
  <c r="J240" i="1"/>
  <c r="I240" i="1"/>
  <c r="J241" i="1"/>
  <c r="I241" i="1"/>
  <c r="J242" i="1"/>
  <c r="I242" i="1"/>
  <c r="J243" i="1"/>
  <c r="I243" i="1"/>
  <c r="J244" i="1"/>
  <c r="I244" i="1"/>
  <c r="J245" i="1"/>
  <c r="I245" i="1"/>
  <c r="J246" i="1"/>
  <c r="I246" i="1"/>
  <c r="J247" i="1"/>
  <c r="I247" i="1"/>
  <c r="J248" i="1"/>
  <c r="I248" i="1"/>
  <c r="J249" i="1"/>
  <c r="I249" i="1"/>
  <c r="J250" i="1"/>
  <c r="I250" i="1"/>
  <c r="J251" i="1"/>
  <c r="I251" i="1"/>
  <c r="J252" i="1"/>
  <c r="I252" i="1"/>
  <c r="J253" i="1"/>
  <c r="I253" i="1"/>
  <c r="J254" i="1"/>
  <c r="I254" i="1"/>
  <c r="J255" i="1"/>
  <c r="I255" i="1"/>
  <c r="J256" i="1"/>
  <c r="I256" i="1"/>
  <c r="J257" i="1"/>
  <c r="I257" i="1"/>
  <c r="J258" i="1"/>
  <c r="I258" i="1"/>
  <c r="J259" i="1"/>
  <c r="I259" i="1"/>
  <c r="J260" i="1"/>
  <c r="I260" i="1"/>
  <c r="J261" i="1"/>
  <c r="I261" i="1"/>
  <c r="J262" i="1"/>
  <c r="I262" i="1"/>
  <c r="J263" i="1"/>
  <c r="I263" i="1"/>
  <c r="J264" i="1"/>
  <c r="I264" i="1"/>
  <c r="J265" i="1"/>
  <c r="I265" i="1"/>
  <c r="J266" i="1"/>
  <c r="I266" i="1"/>
  <c r="J267" i="1"/>
  <c r="I267" i="1"/>
  <c r="J268" i="1"/>
  <c r="I268" i="1"/>
  <c r="J269" i="1"/>
  <c r="I269" i="1"/>
  <c r="J270" i="1"/>
  <c r="I270" i="1"/>
  <c r="J271" i="1"/>
  <c r="I271" i="1"/>
  <c r="J272" i="1"/>
  <c r="I272" i="1"/>
  <c r="J273" i="1"/>
  <c r="I273" i="1"/>
  <c r="J274" i="1"/>
  <c r="I274" i="1"/>
  <c r="J275" i="1"/>
  <c r="I275" i="1"/>
  <c r="J276" i="1"/>
  <c r="I276" i="1"/>
  <c r="J277" i="1"/>
  <c r="I277" i="1"/>
  <c r="J278" i="1"/>
  <c r="I278" i="1"/>
  <c r="J279" i="1"/>
  <c r="I279" i="1"/>
  <c r="J280" i="1"/>
  <c r="I280" i="1"/>
  <c r="J281" i="1"/>
  <c r="I281" i="1"/>
  <c r="J282" i="1"/>
  <c r="I282" i="1"/>
  <c r="J283" i="1"/>
  <c r="I283" i="1"/>
  <c r="J284" i="1"/>
  <c r="I284" i="1"/>
  <c r="J285" i="1"/>
  <c r="I285" i="1"/>
  <c r="J286" i="1"/>
  <c r="I286" i="1"/>
  <c r="J287" i="1"/>
  <c r="I287" i="1"/>
  <c r="J288" i="1"/>
  <c r="I288" i="1"/>
  <c r="J289" i="1"/>
  <c r="I289" i="1"/>
  <c r="J290" i="1"/>
  <c r="I290" i="1"/>
  <c r="J291" i="1"/>
  <c r="I291" i="1"/>
  <c r="J292" i="1"/>
  <c r="I292" i="1"/>
  <c r="J293" i="1"/>
  <c r="I293" i="1"/>
  <c r="J294" i="1"/>
  <c r="I294" i="1"/>
  <c r="J295" i="1"/>
  <c r="I295" i="1"/>
  <c r="J296" i="1"/>
  <c r="I296" i="1"/>
  <c r="J297" i="1"/>
  <c r="I297" i="1"/>
  <c r="J298" i="1"/>
  <c r="I298" i="1"/>
  <c r="J299" i="1"/>
  <c r="I299" i="1"/>
  <c r="J300" i="1"/>
  <c r="I300" i="1"/>
  <c r="J301" i="1"/>
  <c r="I301" i="1"/>
  <c r="J302" i="1"/>
  <c r="I302" i="1"/>
  <c r="J303" i="1"/>
  <c r="I303" i="1"/>
  <c r="J304" i="1"/>
  <c r="I304" i="1"/>
  <c r="J305" i="1"/>
  <c r="I305" i="1"/>
  <c r="J306" i="1"/>
  <c r="I306" i="1"/>
  <c r="J307" i="1"/>
  <c r="I307" i="1"/>
  <c r="J308" i="1"/>
  <c r="I308" i="1"/>
  <c r="J309" i="1"/>
  <c r="I309" i="1"/>
  <c r="J310" i="1"/>
  <c r="I310" i="1"/>
  <c r="J311" i="1"/>
  <c r="I311" i="1"/>
  <c r="J312" i="1"/>
  <c r="I312" i="1"/>
  <c r="J313" i="1"/>
  <c r="I313" i="1"/>
  <c r="J314" i="1"/>
  <c r="I314" i="1"/>
  <c r="J315" i="1"/>
  <c r="I315" i="1"/>
  <c r="J316" i="1"/>
  <c r="I316" i="1"/>
  <c r="J317" i="1"/>
  <c r="I317" i="1"/>
  <c r="J318" i="1"/>
  <c r="I318" i="1"/>
  <c r="J319" i="1"/>
  <c r="I319" i="1"/>
  <c r="J320" i="1"/>
  <c r="I320" i="1"/>
  <c r="J321" i="1"/>
  <c r="I321" i="1"/>
  <c r="J322" i="1"/>
  <c r="I322" i="1"/>
  <c r="J323" i="1"/>
  <c r="I323" i="1"/>
  <c r="J324" i="1"/>
  <c r="I324" i="1"/>
  <c r="J325" i="1"/>
  <c r="I325" i="1"/>
  <c r="J326" i="1"/>
  <c r="I326" i="1"/>
  <c r="J327" i="1"/>
  <c r="I327" i="1"/>
  <c r="J328" i="1"/>
  <c r="I328" i="1"/>
  <c r="J329" i="1"/>
  <c r="I329" i="1"/>
  <c r="J330" i="1"/>
  <c r="I330" i="1"/>
  <c r="J331" i="1"/>
  <c r="I331" i="1"/>
  <c r="J332" i="1"/>
  <c r="I332" i="1"/>
  <c r="J333" i="1"/>
  <c r="I333" i="1"/>
  <c r="J334" i="1"/>
  <c r="I334" i="1"/>
  <c r="J335" i="1"/>
  <c r="I335" i="1"/>
  <c r="J336" i="1"/>
  <c r="I336" i="1"/>
  <c r="J337" i="1"/>
  <c r="I337" i="1"/>
  <c r="J338" i="1"/>
  <c r="I338" i="1"/>
  <c r="J339" i="1"/>
  <c r="I339" i="1"/>
  <c r="J340" i="1"/>
  <c r="I340" i="1"/>
  <c r="J341" i="1"/>
  <c r="I341" i="1"/>
  <c r="J342" i="1"/>
  <c r="I342" i="1"/>
  <c r="J343" i="1"/>
  <c r="I343" i="1"/>
  <c r="J344" i="1"/>
  <c r="I344" i="1"/>
  <c r="J345" i="1"/>
  <c r="I345" i="1"/>
  <c r="J346" i="1"/>
  <c r="I346" i="1"/>
  <c r="J347" i="1"/>
  <c r="I347" i="1"/>
  <c r="J348" i="1"/>
  <c r="I348" i="1"/>
  <c r="J349" i="1"/>
  <c r="I349" i="1"/>
  <c r="J350" i="1"/>
  <c r="I350" i="1"/>
  <c r="J351" i="1"/>
  <c r="I351" i="1"/>
  <c r="J352" i="1"/>
  <c r="I352" i="1"/>
  <c r="J353" i="1"/>
  <c r="I353" i="1"/>
  <c r="J354" i="1"/>
  <c r="I354" i="1"/>
  <c r="J355" i="1"/>
  <c r="I355" i="1"/>
  <c r="J356" i="1"/>
  <c r="I356" i="1"/>
  <c r="J357" i="1"/>
  <c r="I357" i="1"/>
  <c r="J358" i="1"/>
  <c r="I358" i="1"/>
  <c r="J359" i="1"/>
  <c r="I359" i="1"/>
  <c r="J360" i="1"/>
  <c r="I360" i="1"/>
  <c r="J361" i="1"/>
  <c r="I361" i="1"/>
  <c r="J362" i="1"/>
  <c r="I362" i="1"/>
  <c r="J363" i="1"/>
  <c r="I363" i="1"/>
  <c r="J364" i="1"/>
  <c r="I364" i="1"/>
  <c r="J365" i="1"/>
  <c r="I365" i="1"/>
  <c r="J366" i="1"/>
  <c r="I366" i="1"/>
  <c r="J367" i="1"/>
  <c r="I367" i="1"/>
  <c r="J368" i="1"/>
  <c r="I368" i="1"/>
  <c r="J369" i="1"/>
  <c r="I369" i="1"/>
  <c r="J370" i="1"/>
  <c r="I370" i="1"/>
  <c r="J371" i="1"/>
  <c r="I371" i="1"/>
  <c r="J372" i="1"/>
  <c r="I372" i="1"/>
  <c r="J373" i="1"/>
  <c r="I373" i="1"/>
  <c r="J374" i="1"/>
  <c r="I374" i="1"/>
  <c r="J375" i="1"/>
  <c r="I375" i="1"/>
  <c r="J376" i="1"/>
  <c r="I376" i="1"/>
  <c r="J377" i="1"/>
  <c r="I377" i="1"/>
  <c r="J378" i="1"/>
  <c r="I378" i="1"/>
  <c r="J379" i="1"/>
  <c r="I379" i="1"/>
  <c r="J380" i="1"/>
  <c r="I380" i="1"/>
  <c r="J381" i="1"/>
  <c r="I381" i="1"/>
  <c r="J382" i="1"/>
  <c r="I382" i="1"/>
  <c r="J383" i="1"/>
  <c r="I383" i="1"/>
  <c r="J384" i="1"/>
  <c r="I384" i="1"/>
  <c r="J385" i="1"/>
  <c r="I385" i="1"/>
  <c r="J386" i="1"/>
  <c r="I386" i="1"/>
  <c r="J387" i="1"/>
  <c r="I387" i="1"/>
  <c r="J388" i="1"/>
  <c r="I388" i="1"/>
  <c r="J389" i="1"/>
  <c r="I389" i="1"/>
  <c r="J390" i="1"/>
  <c r="I390" i="1"/>
  <c r="J391" i="1"/>
  <c r="I391" i="1"/>
  <c r="J392" i="1"/>
  <c r="I392" i="1"/>
  <c r="J393" i="1"/>
  <c r="I393" i="1"/>
  <c r="J394" i="1"/>
  <c r="I394" i="1"/>
  <c r="J395" i="1"/>
  <c r="I395" i="1"/>
  <c r="J396" i="1"/>
  <c r="I396" i="1"/>
  <c r="J397" i="1"/>
  <c r="I397" i="1"/>
  <c r="J398" i="1"/>
  <c r="I398" i="1"/>
  <c r="J399" i="1"/>
  <c r="I399" i="1"/>
  <c r="J400" i="1"/>
  <c r="I400" i="1"/>
  <c r="J401" i="1"/>
  <c r="I401" i="1"/>
  <c r="J402" i="1"/>
  <c r="I402" i="1"/>
  <c r="J403" i="1"/>
  <c r="I403" i="1"/>
  <c r="J404" i="1"/>
  <c r="I404" i="1"/>
  <c r="J405" i="1"/>
  <c r="I405" i="1"/>
  <c r="J406" i="1"/>
  <c r="I406" i="1"/>
  <c r="J407" i="1"/>
  <c r="I407" i="1"/>
  <c r="J408" i="1"/>
  <c r="I408" i="1"/>
  <c r="J409" i="1"/>
  <c r="I409" i="1"/>
  <c r="J410" i="1"/>
  <c r="I410" i="1"/>
  <c r="J411" i="1"/>
  <c r="I411" i="1"/>
  <c r="J412" i="1"/>
  <c r="I412" i="1"/>
  <c r="J413" i="1"/>
  <c r="I413" i="1"/>
  <c r="J414" i="1"/>
  <c r="I414" i="1"/>
  <c r="J415" i="1"/>
  <c r="I415" i="1"/>
  <c r="J416" i="1"/>
  <c r="I416" i="1"/>
  <c r="J417" i="1"/>
  <c r="I417" i="1"/>
  <c r="J418" i="1"/>
  <c r="I418" i="1"/>
  <c r="J419" i="1"/>
  <c r="I419" i="1"/>
  <c r="J420" i="1"/>
  <c r="I420" i="1"/>
  <c r="J421" i="1"/>
  <c r="I421" i="1"/>
  <c r="J422" i="1"/>
  <c r="I422" i="1"/>
  <c r="J423" i="1"/>
  <c r="I423" i="1"/>
  <c r="J424" i="1"/>
  <c r="I424" i="1"/>
  <c r="J425" i="1"/>
  <c r="I425" i="1"/>
  <c r="J426" i="1"/>
  <c r="I426" i="1"/>
  <c r="J427" i="1"/>
  <c r="I427" i="1"/>
  <c r="J428" i="1"/>
  <c r="I428" i="1"/>
  <c r="J429" i="1"/>
  <c r="I429" i="1"/>
  <c r="J430" i="1"/>
  <c r="I430" i="1"/>
  <c r="J431" i="1"/>
  <c r="I431" i="1"/>
  <c r="J432" i="1"/>
  <c r="I432" i="1"/>
  <c r="J433" i="1"/>
  <c r="I433" i="1"/>
  <c r="J434" i="1"/>
  <c r="I434" i="1"/>
  <c r="J435" i="1"/>
  <c r="I435" i="1"/>
  <c r="J436" i="1"/>
  <c r="I436" i="1"/>
  <c r="J437" i="1"/>
  <c r="I437" i="1"/>
  <c r="J438" i="1"/>
  <c r="I438" i="1"/>
  <c r="J439" i="1"/>
  <c r="I439" i="1"/>
  <c r="J440" i="1"/>
  <c r="I440" i="1"/>
  <c r="J441" i="1"/>
  <c r="I441" i="1"/>
  <c r="J442" i="1"/>
  <c r="I442" i="1"/>
  <c r="J443" i="1"/>
  <c r="I443" i="1"/>
  <c r="J444" i="1"/>
  <c r="I444" i="1"/>
  <c r="J445" i="1"/>
  <c r="I445" i="1"/>
  <c r="J446" i="1"/>
  <c r="I446" i="1"/>
  <c r="J447" i="1"/>
  <c r="I447" i="1"/>
  <c r="J448" i="1"/>
  <c r="I448" i="1"/>
  <c r="J449" i="1"/>
  <c r="I449" i="1"/>
  <c r="J450" i="1"/>
  <c r="I450" i="1"/>
  <c r="J451" i="1"/>
  <c r="I451" i="1"/>
  <c r="J452" i="1"/>
  <c r="I452" i="1"/>
  <c r="J453" i="1"/>
  <c r="I453" i="1"/>
  <c r="J454" i="1"/>
  <c r="I454" i="1"/>
  <c r="J455" i="1"/>
  <c r="I455" i="1"/>
  <c r="J456" i="1"/>
  <c r="I456" i="1"/>
  <c r="J457" i="1"/>
  <c r="I457" i="1"/>
  <c r="J458" i="1"/>
  <c r="I458" i="1"/>
  <c r="J459" i="1"/>
  <c r="I459" i="1"/>
  <c r="J460" i="1"/>
  <c r="I460" i="1"/>
  <c r="J461" i="1"/>
  <c r="I461" i="1"/>
  <c r="J462" i="1"/>
  <c r="I462" i="1"/>
  <c r="J463" i="1"/>
  <c r="I463" i="1"/>
  <c r="J464" i="1"/>
  <c r="I464" i="1"/>
  <c r="J465" i="1"/>
  <c r="I465" i="1"/>
  <c r="J466" i="1"/>
  <c r="I466" i="1"/>
  <c r="J467" i="1"/>
  <c r="I467" i="1"/>
  <c r="J468" i="1"/>
  <c r="I468" i="1"/>
  <c r="J469" i="1"/>
  <c r="I469" i="1"/>
  <c r="J470" i="1"/>
  <c r="I470" i="1"/>
  <c r="J471" i="1"/>
  <c r="I471" i="1"/>
  <c r="J472" i="1"/>
  <c r="I472" i="1"/>
  <c r="J473" i="1"/>
  <c r="I473" i="1"/>
  <c r="J474" i="1"/>
  <c r="I474" i="1"/>
  <c r="J475" i="1"/>
  <c r="I475" i="1"/>
  <c r="J476" i="1"/>
  <c r="I476" i="1"/>
  <c r="J477" i="1"/>
  <c r="I477" i="1"/>
  <c r="J478" i="1"/>
  <c r="I478" i="1"/>
  <c r="J479" i="1"/>
  <c r="I479" i="1"/>
  <c r="J480" i="1"/>
  <c r="I480" i="1"/>
  <c r="J481" i="1"/>
  <c r="I481" i="1"/>
  <c r="J482" i="1"/>
  <c r="I482" i="1"/>
  <c r="J483" i="1"/>
  <c r="I483" i="1"/>
  <c r="J484" i="1"/>
  <c r="I484" i="1"/>
  <c r="J485" i="1"/>
  <c r="I485" i="1"/>
  <c r="J486" i="1"/>
  <c r="I486" i="1"/>
  <c r="J487" i="1"/>
  <c r="I487" i="1"/>
  <c r="J488" i="1"/>
  <c r="I488" i="1"/>
  <c r="J489" i="1"/>
  <c r="I489" i="1"/>
  <c r="J490" i="1"/>
  <c r="I490" i="1"/>
  <c r="J491" i="1"/>
  <c r="I491" i="1"/>
  <c r="J492" i="1"/>
  <c r="I492" i="1"/>
  <c r="J493" i="1"/>
  <c r="I493" i="1"/>
  <c r="J494" i="1"/>
  <c r="I494" i="1"/>
  <c r="J495" i="1"/>
  <c r="I495" i="1"/>
  <c r="J496" i="1"/>
  <c r="I496" i="1"/>
  <c r="J497" i="1"/>
  <c r="I497" i="1"/>
  <c r="J498" i="1"/>
  <c r="I498" i="1"/>
  <c r="J499" i="1"/>
  <c r="I499" i="1"/>
  <c r="J500" i="1"/>
  <c r="I500" i="1"/>
  <c r="J501" i="1"/>
  <c r="I501" i="1"/>
  <c r="J502" i="1"/>
  <c r="I502" i="1"/>
  <c r="J503" i="1"/>
  <c r="I503" i="1"/>
  <c r="J504" i="1"/>
  <c r="I504" i="1"/>
  <c r="J505" i="1"/>
  <c r="I505" i="1"/>
  <c r="J506" i="1"/>
  <c r="I506" i="1"/>
  <c r="J507" i="1"/>
  <c r="I507" i="1"/>
  <c r="J508" i="1"/>
  <c r="I508" i="1"/>
  <c r="J509" i="1"/>
  <c r="I509" i="1"/>
  <c r="L11" i="1"/>
  <c r="N11" i="1"/>
  <c r="M11" i="1"/>
  <c r="K10" i="1"/>
  <c r="L10" i="1"/>
  <c r="N10" i="1"/>
  <c r="M10" i="1"/>
  <c r="K9" i="1"/>
  <c r="L9" i="1"/>
  <c r="N9" i="1"/>
  <c r="M9" i="1"/>
  <c r="N8" i="1"/>
  <c r="M8" i="1"/>
  <c r="L8" i="1"/>
  <c r="L14" i="1"/>
  <c r="M14" i="1"/>
  <c r="N14" i="1"/>
  <c r="O14" i="1"/>
  <c r="P14" i="1"/>
  <c r="Q14" i="1"/>
  <c r="R14" i="1"/>
  <c r="T14" i="1"/>
  <c r="U14" i="1"/>
  <c r="L15" i="1"/>
  <c r="M15" i="1"/>
  <c r="N15" i="1"/>
  <c r="O15" i="1"/>
  <c r="P15" i="1"/>
  <c r="Q15" i="1"/>
  <c r="R15" i="1"/>
  <c r="T15" i="1"/>
  <c r="U15" i="1"/>
  <c r="L16" i="1"/>
  <c r="M16" i="1"/>
  <c r="N16" i="1"/>
  <c r="O16" i="1"/>
  <c r="P16" i="1"/>
  <c r="Q16" i="1"/>
  <c r="R16" i="1"/>
  <c r="T16" i="1"/>
  <c r="U16" i="1"/>
  <c r="L17" i="1"/>
  <c r="M17" i="1"/>
  <c r="N17" i="1"/>
  <c r="O17" i="1"/>
  <c r="P17" i="1"/>
  <c r="Q17" i="1"/>
  <c r="R17" i="1"/>
  <c r="T17" i="1"/>
  <c r="U17" i="1"/>
  <c r="L18" i="1"/>
  <c r="M18" i="1"/>
  <c r="N18" i="1"/>
  <c r="O18" i="1"/>
  <c r="P18" i="1"/>
  <c r="Q18" i="1"/>
  <c r="R18" i="1"/>
  <c r="T18" i="1"/>
  <c r="U18" i="1"/>
  <c r="L19" i="1"/>
  <c r="M19" i="1"/>
  <c r="N19" i="1"/>
  <c r="O19" i="1"/>
  <c r="P19" i="1"/>
  <c r="Q19" i="1"/>
  <c r="R19" i="1"/>
  <c r="T19" i="1"/>
  <c r="U19" i="1"/>
  <c r="L20" i="1"/>
  <c r="M20" i="1"/>
  <c r="N20" i="1"/>
  <c r="O20" i="1"/>
  <c r="P20" i="1"/>
  <c r="Q20" i="1"/>
  <c r="R20" i="1"/>
  <c r="T20" i="1"/>
  <c r="U20" i="1"/>
  <c r="L21" i="1"/>
  <c r="M21" i="1"/>
  <c r="N21" i="1"/>
  <c r="O21" i="1"/>
  <c r="P21" i="1"/>
  <c r="Q21" i="1"/>
  <c r="R21" i="1"/>
  <c r="T21" i="1"/>
  <c r="U21" i="1"/>
  <c r="L22" i="1"/>
  <c r="M22" i="1"/>
  <c r="N22" i="1"/>
  <c r="O22" i="1"/>
  <c r="P22" i="1"/>
  <c r="Q22" i="1"/>
  <c r="R22" i="1"/>
  <c r="T22" i="1"/>
  <c r="U22" i="1"/>
  <c r="L23" i="1"/>
  <c r="M23" i="1"/>
  <c r="N23" i="1"/>
  <c r="O23" i="1"/>
  <c r="P23" i="1"/>
  <c r="Q23" i="1"/>
  <c r="R23" i="1"/>
  <c r="T23" i="1"/>
  <c r="U23" i="1"/>
  <c r="L24" i="1"/>
  <c r="M24" i="1"/>
  <c r="N24" i="1"/>
  <c r="O24" i="1"/>
  <c r="P24" i="1"/>
  <c r="Q24" i="1"/>
  <c r="R24" i="1"/>
  <c r="T24" i="1"/>
  <c r="U24" i="1"/>
  <c r="L25" i="1"/>
  <c r="M25" i="1"/>
  <c r="N25" i="1"/>
  <c r="O25" i="1"/>
  <c r="P25" i="1"/>
  <c r="Q25" i="1"/>
  <c r="R25" i="1"/>
  <c r="T25" i="1"/>
  <c r="U25" i="1"/>
  <c r="L26" i="1"/>
  <c r="M26" i="1"/>
  <c r="N26" i="1"/>
  <c r="O26" i="1"/>
  <c r="P26" i="1"/>
  <c r="Q26" i="1"/>
  <c r="R26" i="1"/>
  <c r="T26" i="1"/>
  <c r="U26" i="1"/>
  <c r="L27" i="1"/>
  <c r="M27" i="1"/>
  <c r="N27" i="1"/>
  <c r="O27" i="1"/>
  <c r="P27" i="1"/>
  <c r="Q27" i="1"/>
  <c r="R27" i="1"/>
  <c r="T27" i="1"/>
  <c r="U27" i="1"/>
  <c r="L28" i="1"/>
  <c r="M28" i="1"/>
  <c r="N28" i="1"/>
  <c r="O28" i="1"/>
  <c r="P28" i="1"/>
  <c r="Q28" i="1"/>
  <c r="R28" i="1"/>
  <c r="T28" i="1"/>
  <c r="U28" i="1"/>
  <c r="L29" i="1"/>
  <c r="M29" i="1"/>
  <c r="N29" i="1"/>
  <c r="O29" i="1"/>
  <c r="P29" i="1"/>
  <c r="Q29" i="1"/>
  <c r="R29" i="1"/>
  <c r="T29" i="1"/>
  <c r="U29" i="1"/>
  <c r="L30" i="1"/>
  <c r="M30" i="1"/>
  <c r="N30" i="1"/>
  <c r="O30" i="1"/>
  <c r="P30" i="1"/>
  <c r="Q30" i="1"/>
  <c r="R30" i="1"/>
  <c r="T30" i="1"/>
  <c r="U30" i="1"/>
  <c r="L31" i="1"/>
  <c r="M31" i="1"/>
  <c r="N31" i="1"/>
  <c r="O31" i="1"/>
  <c r="P31" i="1"/>
  <c r="Q31" i="1"/>
  <c r="R31" i="1"/>
  <c r="T31" i="1"/>
  <c r="U31" i="1"/>
  <c r="L32" i="1"/>
  <c r="M32" i="1"/>
  <c r="N32" i="1"/>
  <c r="O32" i="1"/>
  <c r="P32" i="1"/>
  <c r="Q32" i="1"/>
  <c r="R32" i="1"/>
  <c r="T32" i="1"/>
  <c r="U32" i="1"/>
  <c r="L33" i="1"/>
  <c r="M33" i="1"/>
  <c r="N33" i="1"/>
  <c r="O33" i="1"/>
  <c r="P33" i="1"/>
  <c r="Q33" i="1"/>
  <c r="R33" i="1"/>
  <c r="T33" i="1"/>
  <c r="U33" i="1"/>
  <c r="L34" i="1"/>
  <c r="M34" i="1"/>
  <c r="N34" i="1"/>
  <c r="O34" i="1"/>
  <c r="P34" i="1"/>
  <c r="Q34" i="1"/>
  <c r="R34" i="1"/>
  <c r="T34" i="1"/>
  <c r="U34" i="1"/>
  <c r="L35" i="1"/>
  <c r="M35" i="1"/>
  <c r="N35" i="1"/>
  <c r="O35" i="1"/>
  <c r="P35" i="1"/>
  <c r="Q35" i="1"/>
  <c r="R35" i="1"/>
  <c r="T35" i="1"/>
  <c r="U35" i="1"/>
  <c r="L36" i="1"/>
  <c r="M36" i="1"/>
  <c r="N36" i="1"/>
  <c r="O36" i="1"/>
  <c r="P36" i="1"/>
  <c r="Q36" i="1"/>
  <c r="R36" i="1"/>
  <c r="T36" i="1"/>
  <c r="U36" i="1"/>
  <c r="L37" i="1"/>
  <c r="M37" i="1"/>
  <c r="N37" i="1"/>
  <c r="O37" i="1"/>
  <c r="P37" i="1"/>
  <c r="Q37" i="1"/>
  <c r="R37" i="1"/>
  <c r="T37" i="1"/>
  <c r="U37" i="1"/>
  <c r="B6" i="8"/>
  <c r="F75" i="7"/>
  <c r="E75" i="7"/>
  <c r="D75" i="7"/>
  <c r="F57" i="7"/>
  <c r="E57" i="7"/>
  <c r="D57" i="7"/>
  <c r="K49" i="7"/>
  <c r="K50" i="7"/>
  <c r="B51" i="7"/>
  <c r="B50" i="7"/>
  <c r="B49" i="7"/>
  <c r="F29" i="7"/>
  <c r="E29" i="7"/>
  <c r="D29" i="7"/>
  <c r="F11" i="7"/>
  <c r="E11" i="7"/>
  <c r="D11" i="7"/>
  <c r="K51" i="7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B6" i="7"/>
  <c r="U38" i="1"/>
  <c r="B38" i="1"/>
  <c r="AA38" i="1"/>
  <c r="U39" i="1"/>
  <c r="B39" i="1"/>
  <c r="AA39" i="1"/>
  <c r="U40" i="1"/>
  <c r="B40" i="1"/>
  <c r="AA40" i="1"/>
  <c r="U41" i="1"/>
  <c r="B41" i="1"/>
  <c r="AA41" i="1"/>
  <c r="U42" i="1"/>
  <c r="B42" i="1"/>
  <c r="AA42" i="1"/>
  <c r="U43" i="1"/>
  <c r="B43" i="1"/>
  <c r="AA43" i="1"/>
  <c r="U44" i="1"/>
  <c r="B44" i="1"/>
  <c r="AA44" i="1"/>
  <c r="U45" i="1"/>
  <c r="B45" i="1"/>
  <c r="AA45" i="1"/>
  <c r="U46" i="1"/>
  <c r="B46" i="1"/>
  <c r="AA46" i="1"/>
  <c r="U47" i="1"/>
  <c r="B47" i="1"/>
  <c r="AA47" i="1"/>
  <c r="U48" i="1"/>
  <c r="B48" i="1"/>
  <c r="AA48" i="1"/>
  <c r="U49" i="1"/>
  <c r="B49" i="1"/>
  <c r="AA49" i="1"/>
  <c r="U50" i="1"/>
  <c r="B50" i="1"/>
  <c r="AA50" i="1"/>
  <c r="U51" i="1"/>
  <c r="B51" i="1"/>
  <c r="AA51" i="1"/>
  <c r="U52" i="1"/>
  <c r="B52" i="1"/>
  <c r="AA52" i="1"/>
  <c r="U53" i="1"/>
  <c r="B53" i="1"/>
  <c r="AA53" i="1"/>
  <c r="U54" i="1"/>
  <c r="B54" i="1"/>
  <c r="AA54" i="1"/>
  <c r="U55" i="1"/>
  <c r="B55" i="1"/>
  <c r="AA55" i="1"/>
  <c r="U56" i="1"/>
  <c r="B56" i="1"/>
  <c r="AA56" i="1"/>
  <c r="U57" i="1"/>
  <c r="B57" i="1"/>
  <c r="AA57" i="1"/>
  <c r="U58" i="1"/>
  <c r="B58" i="1"/>
  <c r="AA58" i="1"/>
  <c r="U59" i="1"/>
  <c r="B59" i="1"/>
  <c r="AA59" i="1"/>
  <c r="U60" i="1"/>
  <c r="B60" i="1"/>
  <c r="AA60" i="1"/>
  <c r="U61" i="1"/>
  <c r="B61" i="1"/>
  <c r="AA61" i="1"/>
  <c r="U62" i="1"/>
  <c r="B62" i="1"/>
  <c r="AA62" i="1"/>
  <c r="U63" i="1"/>
  <c r="B63" i="1"/>
  <c r="AA63" i="1"/>
  <c r="U64" i="1"/>
  <c r="B64" i="1"/>
  <c r="AA64" i="1"/>
  <c r="U65" i="1"/>
  <c r="B65" i="1"/>
  <c r="AA65" i="1"/>
  <c r="U66" i="1"/>
  <c r="B66" i="1"/>
  <c r="AA66" i="1"/>
  <c r="U67" i="1"/>
  <c r="B67" i="1"/>
  <c r="AA67" i="1"/>
  <c r="U68" i="1"/>
  <c r="B68" i="1"/>
  <c r="AA68" i="1"/>
  <c r="U69" i="1"/>
  <c r="B69" i="1"/>
  <c r="AA69" i="1"/>
  <c r="U70" i="1"/>
  <c r="B70" i="1"/>
  <c r="AA70" i="1"/>
  <c r="U71" i="1"/>
  <c r="B71" i="1"/>
  <c r="AA71" i="1"/>
  <c r="U72" i="1"/>
  <c r="B72" i="1"/>
  <c r="AA72" i="1"/>
  <c r="U73" i="1"/>
  <c r="B73" i="1"/>
  <c r="AA73" i="1"/>
  <c r="U74" i="1"/>
  <c r="B74" i="1"/>
  <c r="AA74" i="1"/>
  <c r="U75" i="1"/>
  <c r="B75" i="1"/>
  <c r="AA75" i="1"/>
  <c r="U76" i="1"/>
  <c r="B76" i="1"/>
  <c r="AA76" i="1"/>
  <c r="U77" i="1"/>
  <c r="B77" i="1"/>
  <c r="AA77" i="1"/>
  <c r="U78" i="1"/>
  <c r="B78" i="1"/>
  <c r="AA78" i="1"/>
  <c r="U79" i="1"/>
  <c r="B79" i="1"/>
  <c r="AA79" i="1"/>
  <c r="U80" i="1"/>
  <c r="B80" i="1"/>
  <c r="AA80" i="1"/>
  <c r="U81" i="1"/>
  <c r="B81" i="1"/>
  <c r="AA81" i="1"/>
  <c r="U82" i="1"/>
  <c r="B82" i="1"/>
  <c r="AA82" i="1"/>
  <c r="U83" i="1"/>
  <c r="B83" i="1"/>
  <c r="AA83" i="1"/>
  <c r="U84" i="1"/>
  <c r="B84" i="1"/>
  <c r="AA84" i="1"/>
  <c r="U85" i="1"/>
  <c r="B85" i="1"/>
  <c r="AA85" i="1"/>
  <c r="U86" i="1"/>
  <c r="B86" i="1"/>
  <c r="AA86" i="1"/>
  <c r="U87" i="1"/>
  <c r="B87" i="1"/>
  <c r="AA87" i="1"/>
  <c r="U88" i="1"/>
  <c r="B88" i="1"/>
  <c r="AA88" i="1"/>
  <c r="U89" i="1"/>
  <c r="B89" i="1"/>
  <c r="AA89" i="1"/>
  <c r="U90" i="1"/>
  <c r="B90" i="1"/>
  <c r="AA90" i="1"/>
  <c r="U91" i="1"/>
  <c r="B91" i="1"/>
  <c r="AA91" i="1"/>
  <c r="U92" i="1"/>
  <c r="B92" i="1"/>
  <c r="AA92" i="1"/>
  <c r="U93" i="1"/>
  <c r="B93" i="1"/>
  <c r="AA93" i="1"/>
  <c r="U94" i="1"/>
  <c r="B94" i="1"/>
  <c r="AA94" i="1"/>
  <c r="U95" i="1"/>
  <c r="B95" i="1"/>
  <c r="AA95" i="1"/>
  <c r="U96" i="1"/>
  <c r="B96" i="1"/>
  <c r="AA96" i="1"/>
  <c r="U97" i="1"/>
  <c r="B97" i="1"/>
  <c r="AA97" i="1"/>
  <c r="U98" i="1"/>
  <c r="B98" i="1"/>
  <c r="AA98" i="1"/>
  <c r="U99" i="1"/>
  <c r="B99" i="1"/>
  <c r="AA99" i="1"/>
  <c r="U100" i="1"/>
  <c r="B100" i="1"/>
  <c r="AA100" i="1"/>
  <c r="U101" i="1"/>
  <c r="B101" i="1"/>
  <c r="AA101" i="1"/>
  <c r="U102" i="1"/>
  <c r="B102" i="1"/>
  <c r="AA102" i="1"/>
  <c r="U103" i="1"/>
  <c r="B103" i="1"/>
  <c r="AA103" i="1"/>
  <c r="U104" i="1"/>
  <c r="B104" i="1"/>
  <c r="AA104" i="1"/>
  <c r="U105" i="1"/>
  <c r="B105" i="1"/>
  <c r="AA105" i="1"/>
  <c r="U106" i="1"/>
  <c r="B106" i="1"/>
  <c r="AA106" i="1"/>
  <c r="U107" i="1"/>
  <c r="B107" i="1"/>
  <c r="AA107" i="1"/>
  <c r="U108" i="1"/>
  <c r="B108" i="1"/>
  <c r="AA108" i="1"/>
  <c r="U109" i="1"/>
  <c r="B109" i="1"/>
  <c r="AA109" i="1"/>
  <c r="U110" i="1"/>
  <c r="B110" i="1"/>
  <c r="AA110" i="1"/>
  <c r="U111" i="1"/>
  <c r="B111" i="1"/>
  <c r="AA111" i="1"/>
  <c r="U112" i="1"/>
  <c r="B112" i="1"/>
  <c r="AA112" i="1"/>
  <c r="U113" i="1"/>
  <c r="B113" i="1"/>
  <c r="AA113" i="1"/>
  <c r="U114" i="1"/>
  <c r="B114" i="1"/>
  <c r="AA114" i="1"/>
  <c r="U115" i="1"/>
  <c r="B115" i="1"/>
  <c r="AA115" i="1"/>
  <c r="U116" i="1"/>
  <c r="B116" i="1"/>
  <c r="AA116" i="1"/>
  <c r="U117" i="1"/>
  <c r="B117" i="1"/>
  <c r="AA117" i="1"/>
  <c r="U118" i="1"/>
  <c r="B118" i="1"/>
  <c r="AA118" i="1"/>
  <c r="U119" i="1"/>
  <c r="B119" i="1"/>
  <c r="AA119" i="1"/>
  <c r="U120" i="1"/>
  <c r="B120" i="1"/>
  <c r="AA120" i="1"/>
  <c r="U121" i="1"/>
  <c r="B121" i="1"/>
  <c r="AA121" i="1"/>
  <c r="U122" i="1"/>
  <c r="B122" i="1"/>
  <c r="AA122" i="1"/>
  <c r="U123" i="1"/>
  <c r="B123" i="1"/>
  <c r="AA123" i="1"/>
  <c r="U124" i="1"/>
  <c r="B124" i="1"/>
  <c r="AA124" i="1"/>
  <c r="U125" i="1"/>
  <c r="B125" i="1"/>
  <c r="AA125" i="1"/>
  <c r="U126" i="1"/>
  <c r="B126" i="1"/>
  <c r="AA126" i="1"/>
  <c r="U127" i="1"/>
  <c r="B127" i="1"/>
  <c r="AA127" i="1"/>
  <c r="U128" i="1"/>
  <c r="B128" i="1"/>
  <c r="AA128" i="1"/>
  <c r="U129" i="1"/>
  <c r="B129" i="1"/>
  <c r="AA129" i="1"/>
  <c r="U130" i="1"/>
  <c r="B130" i="1"/>
  <c r="AA130" i="1"/>
  <c r="U131" i="1"/>
  <c r="B131" i="1"/>
  <c r="AA131" i="1"/>
  <c r="U132" i="1"/>
  <c r="B132" i="1"/>
  <c r="AA132" i="1"/>
  <c r="U133" i="1"/>
  <c r="B133" i="1"/>
  <c r="AA133" i="1"/>
  <c r="U134" i="1"/>
  <c r="B134" i="1"/>
  <c r="AA134" i="1"/>
  <c r="U135" i="1"/>
  <c r="B135" i="1"/>
  <c r="AA135" i="1"/>
  <c r="U136" i="1"/>
  <c r="B136" i="1"/>
  <c r="AA136" i="1"/>
  <c r="U137" i="1"/>
  <c r="B137" i="1"/>
  <c r="AA137" i="1"/>
  <c r="U138" i="1"/>
  <c r="B138" i="1"/>
  <c r="AA138" i="1"/>
  <c r="U139" i="1"/>
  <c r="B139" i="1"/>
  <c r="AA139" i="1"/>
  <c r="U140" i="1"/>
  <c r="B140" i="1"/>
  <c r="AA140" i="1"/>
  <c r="U141" i="1"/>
  <c r="B141" i="1"/>
  <c r="AA141" i="1"/>
  <c r="U142" i="1"/>
  <c r="B142" i="1"/>
  <c r="AA142" i="1"/>
  <c r="U143" i="1"/>
  <c r="B143" i="1"/>
  <c r="AA143" i="1"/>
  <c r="U144" i="1"/>
  <c r="B144" i="1"/>
  <c r="AA144" i="1"/>
  <c r="U145" i="1"/>
  <c r="B145" i="1"/>
  <c r="AA145" i="1"/>
  <c r="U146" i="1"/>
  <c r="B146" i="1"/>
  <c r="AA146" i="1"/>
  <c r="U147" i="1"/>
  <c r="B147" i="1"/>
  <c r="AA147" i="1"/>
  <c r="U148" i="1"/>
  <c r="B148" i="1"/>
  <c r="AA148" i="1"/>
  <c r="U149" i="1"/>
  <c r="B149" i="1"/>
  <c r="AA149" i="1"/>
  <c r="U150" i="1"/>
  <c r="B150" i="1"/>
  <c r="AA150" i="1"/>
  <c r="U151" i="1"/>
  <c r="B151" i="1"/>
  <c r="AA151" i="1"/>
  <c r="U152" i="1"/>
  <c r="B152" i="1"/>
  <c r="AA152" i="1"/>
  <c r="U153" i="1"/>
  <c r="B153" i="1"/>
  <c r="AA153" i="1"/>
  <c r="U154" i="1"/>
  <c r="B154" i="1"/>
  <c r="AA154" i="1"/>
  <c r="U155" i="1"/>
  <c r="B155" i="1"/>
  <c r="AA155" i="1"/>
  <c r="U156" i="1"/>
  <c r="B156" i="1"/>
  <c r="AA156" i="1"/>
  <c r="U157" i="1"/>
  <c r="B157" i="1"/>
  <c r="AA157" i="1"/>
  <c r="U158" i="1"/>
  <c r="B158" i="1"/>
  <c r="AA158" i="1"/>
  <c r="U159" i="1"/>
  <c r="B159" i="1"/>
  <c r="AA159" i="1"/>
  <c r="U160" i="1"/>
  <c r="B160" i="1"/>
  <c r="AA160" i="1"/>
  <c r="U161" i="1"/>
  <c r="B161" i="1"/>
  <c r="AA161" i="1"/>
  <c r="U162" i="1"/>
  <c r="B162" i="1"/>
  <c r="AA162" i="1"/>
  <c r="U163" i="1"/>
  <c r="B163" i="1"/>
  <c r="AA163" i="1"/>
  <c r="U164" i="1"/>
  <c r="B164" i="1"/>
  <c r="AA164" i="1"/>
  <c r="U165" i="1"/>
  <c r="B165" i="1"/>
  <c r="AA165" i="1"/>
  <c r="U166" i="1"/>
  <c r="B166" i="1"/>
  <c r="AA166" i="1"/>
  <c r="U167" i="1"/>
  <c r="B167" i="1"/>
  <c r="AA167" i="1"/>
  <c r="U168" i="1"/>
  <c r="B168" i="1"/>
  <c r="AA168" i="1"/>
  <c r="U169" i="1"/>
  <c r="B169" i="1"/>
  <c r="AA169" i="1"/>
  <c r="U170" i="1"/>
  <c r="B170" i="1"/>
  <c r="AA170" i="1"/>
  <c r="U171" i="1"/>
  <c r="B171" i="1"/>
  <c r="AA171" i="1"/>
  <c r="U172" i="1"/>
  <c r="B172" i="1"/>
  <c r="AA172" i="1"/>
  <c r="U173" i="1"/>
  <c r="B173" i="1"/>
  <c r="AA173" i="1"/>
  <c r="U174" i="1"/>
  <c r="B174" i="1"/>
  <c r="AA174" i="1"/>
  <c r="U175" i="1"/>
  <c r="B175" i="1"/>
  <c r="AA175" i="1"/>
  <c r="U176" i="1"/>
  <c r="B176" i="1"/>
  <c r="AA176" i="1"/>
  <c r="U177" i="1"/>
  <c r="B177" i="1"/>
  <c r="AA177" i="1"/>
  <c r="U178" i="1"/>
  <c r="B178" i="1"/>
  <c r="AA178" i="1"/>
  <c r="U179" i="1"/>
  <c r="B179" i="1"/>
  <c r="AA179" i="1"/>
  <c r="U180" i="1"/>
  <c r="B180" i="1"/>
  <c r="AA180" i="1"/>
  <c r="U181" i="1"/>
  <c r="B181" i="1"/>
  <c r="AA181" i="1"/>
  <c r="U182" i="1"/>
  <c r="B182" i="1"/>
  <c r="AA182" i="1"/>
  <c r="U183" i="1"/>
  <c r="B183" i="1"/>
  <c r="AA183" i="1"/>
  <c r="U184" i="1"/>
  <c r="B184" i="1"/>
  <c r="AA184" i="1"/>
  <c r="U185" i="1"/>
  <c r="B185" i="1"/>
  <c r="AA185" i="1"/>
  <c r="U186" i="1"/>
  <c r="B186" i="1"/>
  <c r="AA186" i="1"/>
  <c r="U187" i="1"/>
  <c r="B187" i="1"/>
  <c r="AA187" i="1"/>
  <c r="U188" i="1"/>
  <c r="B188" i="1"/>
  <c r="AA188" i="1"/>
  <c r="U189" i="1"/>
  <c r="B189" i="1"/>
  <c r="AA189" i="1"/>
  <c r="U190" i="1"/>
  <c r="B190" i="1"/>
  <c r="AA190" i="1"/>
  <c r="U191" i="1"/>
  <c r="B191" i="1"/>
  <c r="AA191" i="1"/>
  <c r="U192" i="1"/>
  <c r="B192" i="1"/>
  <c r="AA192" i="1"/>
  <c r="U193" i="1"/>
  <c r="B193" i="1"/>
  <c r="AA193" i="1"/>
  <c r="U194" i="1"/>
  <c r="B194" i="1"/>
  <c r="AA194" i="1"/>
  <c r="U195" i="1"/>
  <c r="B195" i="1"/>
  <c r="AA195" i="1"/>
  <c r="U196" i="1"/>
  <c r="B196" i="1"/>
  <c r="AA196" i="1"/>
  <c r="U197" i="1"/>
  <c r="B197" i="1"/>
  <c r="AA197" i="1"/>
  <c r="U198" i="1"/>
  <c r="B198" i="1"/>
  <c r="AA198" i="1"/>
  <c r="U199" i="1"/>
  <c r="B199" i="1"/>
  <c r="AA199" i="1"/>
  <c r="U200" i="1"/>
  <c r="B200" i="1"/>
  <c r="AA200" i="1"/>
  <c r="U201" i="1"/>
  <c r="B201" i="1"/>
  <c r="AA201" i="1"/>
  <c r="U202" i="1"/>
  <c r="B202" i="1"/>
  <c r="AA202" i="1"/>
  <c r="U203" i="1"/>
  <c r="B203" i="1"/>
  <c r="AA203" i="1"/>
  <c r="U204" i="1"/>
  <c r="B204" i="1"/>
  <c r="AA204" i="1"/>
  <c r="U205" i="1"/>
  <c r="B205" i="1"/>
  <c r="AA205" i="1"/>
  <c r="U206" i="1"/>
  <c r="B206" i="1"/>
  <c r="AA206" i="1"/>
  <c r="U207" i="1"/>
  <c r="B207" i="1"/>
  <c r="AA207" i="1"/>
  <c r="U208" i="1"/>
  <c r="B208" i="1"/>
  <c r="AA208" i="1"/>
  <c r="U209" i="1"/>
  <c r="B209" i="1"/>
  <c r="AA209" i="1"/>
  <c r="U210" i="1"/>
  <c r="B210" i="1"/>
  <c r="AA210" i="1"/>
  <c r="U211" i="1"/>
  <c r="B211" i="1"/>
  <c r="AA211" i="1"/>
  <c r="U212" i="1"/>
  <c r="B212" i="1"/>
  <c r="AA212" i="1"/>
  <c r="U213" i="1"/>
  <c r="B213" i="1"/>
  <c r="AA213" i="1"/>
  <c r="U214" i="1"/>
  <c r="B214" i="1"/>
  <c r="AA214" i="1"/>
  <c r="U215" i="1"/>
  <c r="B215" i="1"/>
  <c r="AA215" i="1"/>
  <c r="U216" i="1"/>
  <c r="B216" i="1"/>
  <c r="AA216" i="1"/>
  <c r="U217" i="1"/>
  <c r="B217" i="1"/>
  <c r="AA217" i="1"/>
  <c r="U218" i="1"/>
  <c r="B218" i="1"/>
  <c r="AA218" i="1"/>
  <c r="U219" i="1"/>
  <c r="B219" i="1"/>
  <c r="AA219" i="1"/>
  <c r="U220" i="1"/>
  <c r="B220" i="1"/>
  <c r="AA220" i="1"/>
  <c r="U221" i="1"/>
  <c r="B221" i="1"/>
  <c r="AA221" i="1"/>
  <c r="U222" i="1"/>
  <c r="B222" i="1"/>
  <c r="AA222" i="1"/>
  <c r="U223" i="1"/>
  <c r="B223" i="1"/>
  <c r="AA223" i="1"/>
  <c r="U224" i="1"/>
  <c r="B224" i="1"/>
  <c r="AA224" i="1"/>
  <c r="U225" i="1"/>
  <c r="B225" i="1"/>
  <c r="AA225" i="1"/>
  <c r="U226" i="1"/>
  <c r="B226" i="1"/>
  <c r="AA226" i="1"/>
  <c r="U227" i="1"/>
  <c r="B227" i="1"/>
  <c r="AA227" i="1"/>
  <c r="U228" i="1"/>
  <c r="B228" i="1"/>
  <c r="AA228" i="1"/>
  <c r="U229" i="1"/>
  <c r="B229" i="1"/>
  <c r="AA229" i="1"/>
  <c r="U230" i="1"/>
  <c r="B230" i="1"/>
  <c r="AA230" i="1"/>
  <c r="U231" i="1"/>
  <c r="B231" i="1"/>
  <c r="AA231" i="1"/>
  <c r="U232" i="1"/>
  <c r="B232" i="1"/>
  <c r="AA232" i="1"/>
  <c r="U233" i="1"/>
  <c r="B233" i="1"/>
  <c r="AA233" i="1"/>
  <c r="U234" i="1"/>
  <c r="B234" i="1"/>
  <c r="AA234" i="1"/>
  <c r="U235" i="1"/>
  <c r="B235" i="1"/>
  <c r="AA235" i="1"/>
  <c r="U236" i="1"/>
  <c r="B236" i="1"/>
  <c r="AA236" i="1"/>
  <c r="U237" i="1"/>
  <c r="B237" i="1"/>
  <c r="AA237" i="1"/>
  <c r="U238" i="1"/>
  <c r="B238" i="1"/>
  <c r="AA238" i="1"/>
  <c r="U239" i="1"/>
  <c r="B239" i="1"/>
  <c r="AA239" i="1"/>
  <c r="U240" i="1"/>
  <c r="B240" i="1"/>
  <c r="AA240" i="1"/>
  <c r="U241" i="1"/>
  <c r="B241" i="1"/>
  <c r="AA241" i="1"/>
  <c r="U242" i="1"/>
  <c r="B242" i="1"/>
  <c r="AA242" i="1"/>
  <c r="U243" i="1"/>
  <c r="B243" i="1"/>
  <c r="AA243" i="1"/>
  <c r="U244" i="1"/>
  <c r="B244" i="1"/>
  <c r="AA244" i="1"/>
  <c r="U245" i="1"/>
  <c r="B245" i="1"/>
  <c r="AA245" i="1"/>
  <c r="U246" i="1"/>
  <c r="B246" i="1"/>
  <c r="AA246" i="1"/>
  <c r="U247" i="1"/>
  <c r="B247" i="1"/>
  <c r="AA247" i="1"/>
  <c r="U248" i="1"/>
  <c r="B248" i="1"/>
  <c r="AA248" i="1"/>
  <c r="U249" i="1"/>
  <c r="B249" i="1"/>
  <c r="AA249" i="1"/>
  <c r="U250" i="1"/>
  <c r="B250" i="1"/>
  <c r="AA250" i="1"/>
  <c r="U251" i="1"/>
  <c r="B251" i="1"/>
  <c r="AA251" i="1"/>
  <c r="U252" i="1"/>
  <c r="B252" i="1"/>
  <c r="AA252" i="1"/>
  <c r="U253" i="1"/>
  <c r="B253" i="1"/>
  <c r="AA253" i="1"/>
  <c r="U254" i="1"/>
  <c r="B254" i="1"/>
  <c r="AA254" i="1"/>
  <c r="U255" i="1"/>
  <c r="B255" i="1"/>
  <c r="AA255" i="1"/>
  <c r="U256" i="1"/>
  <c r="B256" i="1"/>
  <c r="AA256" i="1"/>
  <c r="U257" i="1"/>
  <c r="B257" i="1"/>
  <c r="AA257" i="1"/>
  <c r="U258" i="1"/>
  <c r="B258" i="1"/>
  <c r="AA258" i="1"/>
  <c r="U259" i="1"/>
  <c r="B259" i="1"/>
  <c r="AA259" i="1"/>
  <c r="U260" i="1"/>
  <c r="B260" i="1"/>
  <c r="AA260" i="1"/>
  <c r="U261" i="1"/>
  <c r="B261" i="1"/>
  <c r="AA261" i="1"/>
  <c r="U262" i="1"/>
  <c r="B262" i="1"/>
  <c r="AA262" i="1"/>
  <c r="U263" i="1"/>
  <c r="B263" i="1"/>
  <c r="AA263" i="1"/>
  <c r="U264" i="1"/>
  <c r="B264" i="1"/>
  <c r="AA264" i="1"/>
  <c r="U265" i="1"/>
  <c r="B265" i="1"/>
  <c r="AA265" i="1"/>
  <c r="U266" i="1"/>
  <c r="B266" i="1"/>
  <c r="AA266" i="1"/>
  <c r="U267" i="1"/>
  <c r="B267" i="1"/>
  <c r="AA267" i="1"/>
  <c r="U268" i="1"/>
  <c r="B268" i="1"/>
  <c r="AA268" i="1"/>
  <c r="U269" i="1"/>
  <c r="B269" i="1"/>
  <c r="AA269" i="1"/>
  <c r="U270" i="1"/>
  <c r="B270" i="1"/>
  <c r="AA270" i="1"/>
  <c r="U271" i="1"/>
  <c r="B271" i="1"/>
  <c r="AA271" i="1"/>
  <c r="U272" i="1"/>
  <c r="B272" i="1"/>
  <c r="AA272" i="1"/>
  <c r="U273" i="1"/>
  <c r="B273" i="1"/>
  <c r="AA273" i="1"/>
  <c r="U274" i="1"/>
  <c r="B274" i="1"/>
  <c r="AA274" i="1"/>
  <c r="U275" i="1"/>
  <c r="B275" i="1"/>
  <c r="AA275" i="1"/>
  <c r="U276" i="1"/>
  <c r="B276" i="1"/>
  <c r="AA276" i="1"/>
  <c r="U277" i="1"/>
  <c r="B277" i="1"/>
  <c r="AA277" i="1"/>
  <c r="U278" i="1"/>
  <c r="B278" i="1"/>
  <c r="AA278" i="1"/>
  <c r="U279" i="1"/>
  <c r="B279" i="1"/>
  <c r="AA279" i="1"/>
  <c r="U280" i="1"/>
  <c r="B280" i="1"/>
  <c r="AA280" i="1"/>
  <c r="U281" i="1"/>
  <c r="B281" i="1"/>
  <c r="AA281" i="1"/>
  <c r="U282" i="1"/>
  <c r="B282" i="1"/>
  <c r="AA282" i="1"/>
  <c r="U283" i="1"/>
  <c r="B283" i="1"/>
  <c r="AA283" i="1"/>
  <c r="U284" i="1"/>
  <c r="B284" i="1"/>
  <c r="AA284" i="1"/>
  <c r="U285" i="1"/>
  <c r="B285" i="1"/>
  <c r="AA285" i="1"/>
  <c r="U286" i="1"/>
  <c r="B286" i="1"/>
  <c r="AA286" i="1"/>
  <c r="U287" i="1"/>
  <c r="B287" i="1"/>
  <c r="AA287" i="1"/>
  <c r="U288" i="1"/>
  <c r="B288" i="1"/>
  <c r="AA288" i="1"/>
  <c r="U289" i="1"/>
  <c r="B289" i="1"/>
  <c r="AA289" i="1"/>
  <c r="U290" i="1"/>
  <c r="B290" i="1"/>
  <c r="AA290" i="1"/>
  <c r="U291" i="1"/>
  <c r="B291" i="1"/>
  <c r="AA291" i="1"/>
  <c r="U292" i="1"/>
  <c r="B292" i="1"/>
  <c r="AA292" i="1"/>
  <c r="U293" i="1"/>
  <c r="B293" i="1"/>
  <c r="AA293" i="1"/>
  <c r="U294" i="1"/>
  <c r="B294" i="1"/>
  <c r="AA294" i="1"/>
  <c r="U295" i="1"/>
  <c r="B295" i="1"/>
  <c r="AA295" i="1"/>
  <c r="U296" i="1"/>
  <c r="B296" i="1"/>
  <c r="AA296" i="1"/>
  <c r="U297" i="1"/>
  <c r="B297" i="1"/>
  <c r="AA297" i="1"/>
  <c r="U298" i="1"/>
  <c r="B298" i="1"/>
  <c r="AA298" i="1"/>
  <c r="U299" i="1"/>
  <c r="B299" i="1"/>
  <c r="AA299" i="1"/>
  <c r="U300" i="1"/>
  <c r="B300" i="1"/>
  <c r="AA300" i="1"/>
  <c r="U301" i="1"/>
  <c r="B301" i="1"/>
  <c r="AA301" i="1"/>
  <c r="U302" i="1"/>
  <c r="B302" i="1"/>
  <c r="AA302" i="1"/>
  <c r="U303" i="1"/>
  <c r="B303" i="1"/>
  <c r="AA303" i="1"/>
  <c r="U304" i="1"/>
  <c r="B304" i="1"/>
  <c r="AA304" i="1"/>
  <c r="U305" i="1"/>
  <c r="B305" i="1"/>
  <c r="AA305" i="1"/>
  <c r="U306" i="1"/>
  <c r="B306" i="1"/>
  <c r="AA306" i="1"/>
  <c r="U307" i="1"/>
  <c r="B307" i="1"/>
  <c r="AA307" i="1"/>
  <c r="U308" i="1"/>
  <c r="B308" i="1"/>
  <c r="AA308" i="1"/>
  <c r="U309" i="1"/>
  <c r="B309" i="1"/>
  <c r="AA309" i="1"/>
  <c r="U310" i="1"/>
  <c r="B310" i="1"/>
  <c r="AA310" i="1"/>
  <c r="U311" i="1"/>
  <c r="B311" i="1"/>
  <c r="AA311" i="1"/>
  <c r="U312" i="1"/>
  <c r="B312" i="1"/>
  <c r="AA312" i="1"/>
  <c r="U313" i="1"/>
  <c r="B313" i="1"/>
  <c r="AA313" i="1"/>
  <c r="U314" i="1"/>
  <c r="B314" i="1"/>
  <c r="AA314" i="1"/>
  <c r="U315" i="1"/>
  <c r="B315" i="1"/>
  <c r="AA315" i="1"/>
  <c r="U316" i="1"/>
  <c r="B316" i="1"/>
  <c r="AA316" i="1"/>
  <c r="U317" i="1"/>
  <c r="B317" i="1"/>
  <c r="AA317" i="1"/>
  <c r="U318" i="1"/>
  <c r="B318" i="1"/>
  <c r="AA318" i="1"/>
  <c r="U319" i="1"/>
  <c r="B319" i="1"/>
  <c r="AA319" i="1"/>
  <c r="U320" i="1"/>
  <c r="B320" i="1"/>
  <c r="AA320" i="1"/>
  <c r="U321" i="1"/>
  <c r="B321" i="1"/>
  <c r="AA321" i="1"/>
  <c r="U322" i="1"/>
  <c r="B322" i="1"/>
  <c r="AA322" i="1"/>
  <c r="U323" i="1"/>
  <c r="B323" i="1"/>
  <c r="AA323" i="1"/>
  <c r="U324" i="1"/>
  <c r="B324" i="1"/>
  <c r="AA324" i="1"/>
  <c r="U325" i="1"/>
  <c r="B325" i="1"/>
  <c r="AA325" i="1"/>
  <c r="U326" i="1"/>
  <c r="B326" i="1"/>
  <c r="AA326" i="1"/>
  <c r="U327" i="1"/>
  <c r="B327" i="1"/>
  <c r="AA327" i="1"/>
  <c r="U328" i="1"/>
  <c r="B328" i="1"/>
  <c r="AA328" i="1"/>
  <c r="U329" i="1"/>
  <c r="B329" i="1"/>
  <c r="AA329" i="1"/>
  <c r="U330" i="1"/>
  <c r="B330" i="1"/>
  <c r="AA330" i="1"/>
  <c r="U331" i="1"/>
  <c r="B331" i="1"/>
  <c r="AA331" i="1"/>
  <c r="U332" i="1"/>
  <c r="B332" i="1"/>
  <c r="AA332" i="1"/>
  <c r="U333" i="1"/>
  <c r="B333" i="1"/>
  <c r="AA333" i="1"/>
  <c r="U334" i="1"/>
  <c r="B334" i="1"/>
  <c r="AA334" i="1"/>
  <c r="U335" i="1"/>
  <c r="B335" i="1"/>
  <c r="AA335" i="1"/>
  <c r="U336" i="1"/>
  <c r="B336" i="1"/>
  <c r="AA336" i="1"/>
  <c r="U337" i="1"/>
  <c r="B337" i="1"/>
  <c r="AA337" i="1"/>
  <c r="U338" i="1"/>
  <c r="B338" i="1"/>
  <c r="AA338" i="1"/>
  <c r="U339" i="1"/>
  <c r="B339" i="1"/>
  <c r="AA339" i="1"/>
  <c r="U340" i="1"/>
  <c r="B340" i="1"/>
  <c r="AA340" i="1"/>
  <c r="U341" i="1"/>
  <c r="B341" i="1"/>
  <c r="AA341" i="1"/>
  <c r="U342" i="1"/>
  <c r="B342" i="1"/>
  <c r="AA342" i="1"/>
  <c r="U343" i="1"/>
  <c r="B343" i="1"/>
  <c r="AA343" i="1"/>
  <c r="U344" i="1"/>
  <c r="B344" i="1"/>
  <c r="AA344" i="1"/>
  <c r="U345" i="1"/>
  <c r="B345" i="1"/>
  <c r="AA345" i="1"/>
  <c r="U346" i="1"/>
  <c r="B346" i="1"/>
  <c r="AA346" i="1"/>
  <c r="U347" i="1"/>
  <c r="B347" i="1"/>
  <c r="AA347" i="1"/>
  <c r="U348" i="1"/>
  <c r="B348" i="1"/>
  <c r="AA348" i="1"/>
  <c r="U349" i="1"/>
  <c r="B349" i="1"/>
  <c r="AA349" i="1"/>
  <c r="U350" i="1"/>
  <c r="B350" i="1"/>
  <c r="AA350" i="1"/>
  <c r="U351" i="1"/>
  <c r="B351" i="1"/>
  <c r="AA351" i="1"/>
  <c r="U352" i="1"/>
  <c r="B352" i="1"/>
  <c r="AA352" i="1"/>
  <c r="U353" i="1"/>
  <c r="B353" i="1"/>
  <c r="AA353" i="1"/>
  <c r="U354" i="1"/>
  <c r="B354" i="1"/>
  <c r="AA354" i="1"/>
  <c r="U355" i="1"/>
  <c r="B355" i="1"/>
  <c r="AA355" i="1"/>
  <c r="U356" i="1"/>
  <c r="B356" i="1"/>
  <c r="AA356" i="1"/>
  <c r="U357" i="1"/>
  <c r="B357" i="1"/>
  <c r="AA357" i="1"/>
  <c r="U358" i="1"/>
  <c r="B358" i="1"/>
  <c r="AA358" i="1"/>
  <c r="U359" i="1"/>
  <c r="B359" i="1"/>
  <c r="AA359" i="1"/>
  <c r="U360" i="1"/>
  <c r="B360" i="1"/>
  <c r="AA360" i="1"/>
  <c r="U361" i="1"/>
  <c r="B361" i="1"/>
  <c r="AA361" i="1"/>
  <c r="U362" i="1"/>
  <c r="B362" i="1"/>
  <c r="AA362" i="1"/>
  <c r="U363" i="1"/>
  <c r="B363" i="1"/>
  <c r="AA363" i="1"/>
  <c r="U364" i="1"/>
  <c r="B364" i="1"/>
  <c r="AA364" i="1"/>
  <c r="U365" i="1"/>
  <c r="B365" i="1"/>
  <c r="AA365" i="1"/>
  <c r="U366" i="1"/>
  <c r="B366" i="1"/>
  <c r="AA366" i="1"/>
  <c r="U367" i="1"/>
  <c r="B367" i="1"/>
  <c r="AA367" i="1"/>
  <c r="U368" i="1"/>
  <c r="B368" i="1"/>
  <c r="AA368" i="1"/>
  <c r="U369" i="1"/>
  <c r="B369" i="1"/>
  <c r="AA369" i="1"/>
  <c r="U370" i="1"/>
  <c r="B370" i="1"/>
  <c r="AA370" i="1"/>
  <c r="U371" i="1"/>
  <c r="B371" i="1"/>
  <c r="AA371" i="1"/>
  <c r="U372" i="1"/>
  <c r="B372" i="1"/>
  <c r="AA372" i="1"/>
  <c r="U373" i="1"/>
  <c r="B373" i="1"/>
  <c r="AA373" i="1"/>
  <c r="U374" i="1"/>
  <c r="B374" i="1"/>
  <c r="AA374" i="1"/>
  <c r="U375" i="1"/>
  <c r="B375" i="1"/>
  <c r="AA375" i="1"/>
  <c r="U376" i="1"/>
  <c r="B376" i="1"/>
  <c r="AA376" i="1"/>
  <c r="U377" i="1"/>
  <c r="B377" i="1"/>
  <c r="AA377" i="1"/>
  <c r="U378" i="1"/>
  <c r="B378" i="1"/>
  <c r="AA378" i="1"/>
  <c r="U379" i="1"/>
  <c r="B379" i="1"/>
  <c r="AA379" i="1"/>
  <c r="U380" i="1"/>
  <c r="B380" i="1"/>
  <c r="AA380" i="1"/>
  <c r="U381" i="1"/>
  <c r="B381" i="1"/>
  <c r="AA381" i="1"/>
  <c r="U382" i="1"/>
  <c r="B382" i="1"/>
  <c r="AA382" i="1"/>
  <c r="U383" i="1"/>
  <c r="B383" i="1"/>
  <c r="AA383" i="1"/>
  <c r="U384" i="1"/>
  <c r="B384" i="1"/>
  <c r="AA384" i="1"/>
  <c r="U385" i="1"/>
  <c r="B385" i="1"/>
  <c r="AA385" i="1"/>
  <c r="U386" i="1"/>
  <c r="B386" i="1"/>
  <c r="AA386" i="1"/>
  <c r="U387" i="1"/>
  <c r="B387" i="1"/>
  <c r="AA387" i="1"/>
  <c r="U388" i="1"/>
  <c r="B388" i="1"/>
  <c r="AA388" i="1"/>
  <c r="U389" i="1"/>
  <c r="B389" i="1"/>
  <c r="AA389" i="1"/>
  <c r="U390" i="1"/>
  <c r="B390" i="1"/>
  <c r="AA390" i="1"/>
  <c r="U391" i="1"/>
  <c r="B391" i="1"/>
  <c r="AA391" i="1"/>
  <c r="U392" i="1"/>
  <c r="B392" i="1"/>
  <c r="AA392" i="1"/>
  <c r="U393" i="1"/>
  <c r="B393" i="1"/>
  <c r="AA393" i="1"/>
  <c r="U394" i="1"/>
  <c r="B394" i="1"/>
  <c r="AA394" i="1"/>
  <c r="U395" i="1"/>
  <c r="B395" i="1"/>
  <c r="AA395" i="1"/>
  <c r="U396" i="1"/>
  <c r="B396" i="1"/>
  <c r="AA396" i="1"/>
  <c r="U397" i="1"/>
  <c r="B397" i="1"/>
  <c r="AA397" i="1"/>
  <c r="U398" i="1"/>
  <c r="B398" i="1"/>
  <c r="AA398" i="1"/>
  <c r="U399" i="1"/>
  <c r="B399" i="1"/>
  <c r="AA399" i="1"/>
  <c r="U400" i="1"/>
  <c r="B400" i="1"/>
  <c r="AA400" i="1"/>
  <c r="U401" i="1"/>
  <c r="B401" i="1"/>
  <c r="AA401" i="1"/>
  <c r="U402" i="1"/>
  <c r="B402" i="1"/>
  <c r="AA402" i="1"/>
  <c r="U403" i="1"/>
  <c r="B403" i="1"/>
  <c r="AA403" i="1"/>
  <c r="U404" i="1"/>
  <c r="B404" i="1"/>
  <c r="AA404" i="1"/>
  <c r="U405" i="1"/>
  <c r="B405" i="1"/>
  <c r="AA405" i="1"/>
  <c r="U406" i="1"/>
  <c r="B406" i="1"/>
  <c r="AA406" i="1"/>
  <c r="U407" i="1"/>
  <c r="B407" i="1"/>
  <c r="AA407" i="1"/>
  <c r="U408" i="1"/>
  <c r="B408" i="1"/>
  <c r="AA408" i="1"/>
  <c r="U409" i="1"/>
  <c r="B409" i="1"/>
  <c r="AA409" i="1"/>
  <c r="U410" i="1"/>
  <c r="B410" i="1"/>
  <c r="AA410" i="1"/>
  <c r="U411" i="1"/>
  <c r="B411" i="1"/>
  <c r="AA411" i="1"/>
  <c r="U412" i="1"/>
  <c r="B412" i="1"/>
  <c r="AA412" i="1"/>
  <c r="U413" i="1"/>
  <c r="B413" i="1"/>
  <c r="AA413" i="1"/>
  <c r="U414" i="1"/>
  <c r="B414" i="1"/>
  <c r="AA414" i="1"/>
  <c r="U415" i="1"/>
  <c r="B415" i="1"/>
  <c r="AA415" i="1"/>
  <c r="U416" i="1"/>
  <c r="B416" i="1"/>
  <c r="AA416" i="1"/>
  <c r="U417" i="1"/>
  <c r="B417" i="1"/>
  <c r="AA417" i="1"/>
  <c r="U418" i="1"/>
  <c r="B418" i="1"/>
  <c r="AA418" i="1"/>
  <c r="U419" i="1"/>
  <c r="B419" i="1"/>
  <c r="AA419" i="1"/>
  <c r="U420" i="1"/>
  <c r="B420" i="1"/>
  <c r="AA420" i="1"/>
  <c r="U421" i="1"/>
  <c r="B421" i="1"/>
  <c r="AA421" i="1"/>
  <c r="U422" i="1"/>
  <c r="B422" i="1"/>
  <c r="AA422" i="1"/>
  <c r="U423" i="1"/>
  <c r="B423" i="1"/>
  <c r="AA423" i="1"/>
  <c r="U424" i="1"/>
  <c r="B424" i="1"/>
  <c r="AA424" i="1"/>
  <c r="U425" i="1"/>
  <c r="B425" i="1"/>
  <c r="AA425" i="1"/>
  <c r="U426" i="1"/>
  <c r="B426" i="1"/>
  <c r="AA426" i="1"/>
  <c r="U427" i="1"/>
  <c r="B427" i="1"/>
  <c r="AA427" i="1"/>
  <c r="U428" i="1"/>
  <c r="B428" i="1"/>
  <c r="AA428" i="1"/>
  <c r="U429" i="1"/>
  <c r="B429" i="1"/>
  <c r="AA429" i="1"/>
  <c r="U430" i="1"/>
  <c r="B430" i="1"/>
  <c r="AA430" i="1"/>
  <c r="U431" i="1"/>
  <c r="B431" i="1"/>
  <c r="AA431" i="1"/>
  <c r="U432" i="1"/>
  <c r="B432" i="1"/>
  <c r="AA432" i="1"/>
  <c r="U433" i="1"/>
  <c r="B433" i="1"/>
  <c r="AA433" i="1"/>
  <c r="U434" i="1"/>
  <c r="B434" i="1"/>
  <c r="AA434" i="1"/>
  <c r="U435" i="1"/>
  <c r="B435" i="1"/>
  <c r="AA435" i="1"/>
  <c r="U436" i="1"/>
  <c r="B436" i="1"/>
  <c r="AA436" i="1"/>
  <c r="U437" i="1"/>
  <c r="B437" i="1"/>
  <c r="AA437" i="1"/>
  <c r="U438" i="1"/>
  <c r="B438" i="1"/>
  <c r="AA438" i="1"/>
  <c r="U439" i="1"/>
  <c r="B439" i="1"/>
  <c r="AA439" i="1"/>
  <c r="U440" i="1"/>
  <c r="B440" i="1"/>
  <c r="AA440" i="1"/>
  <c r="U441" i="1"/>
  <c r="B441" i="1"/>
  <c r="AA441" i="1"/>
  <c r="U442" i="1"/>
  <c r="B442" i="1"/>
  <c r="AA442" i="1"/>
  <c r="U443" i="1"/>
  <c r="B443" i="1"/>
  <c r="AA443" i="1"/>
  <c r="U444" i="1"/>
  <c r="B444" i="1"/>
  <c r="AA444" i="1"/>
  <c r="U445" i="1"/>
  <c r="B445" i="1"/>
  <c r="AA445" i="1"/>
  <c r="U446" i="1"/>
  <c r="B446" i="1"/>
  <c r="AA446" i="1"/>
  <c r="U447" i="1"/>
  <c r="B447" i="1"/>
  <c r="AA447" i="1"/>
  <c r="U448" i="1"/>
  <c r="B448" i="1"/>
  <c r="AA448" i="1"/>
  <c r="U449" i="1"/>
  <c r="B449" i="1"/>
  <c r="AA449" i="1"/>
  <c r="U450" i="1"/>
  <c r="B450" i="1"/>
  <c r="AA450" i="1"/>
  <c r="U451" i="1"/>
  <c r="B451" i="1"/>
  <c r="AA451" i="1"/>
  <c r="U452" i="1"/>
  <c r="B452" i="1"/>
  <c r="AA452" i="1"/>
  <c r="U453" i="1"/>
  <c r="B453" i="1"/>
  <c r="AA453" i="1"/>
  <c r="U454" i="1"/>
  <c r="B454" i="1"/>
  <c r="AA454" i="1"/>
  <c r="U455" i="1"/>
  <c r="B455" i="1"/>
  <c r="AA455" i="1"/>
  <c r="U456" i="1"/>
  <c r="B456" i="1"/>
  <c r="AA456" i="1"/>
  <c r="U457" i="1"/>
  <c r="B457" i="1"/>
  <c r="AA457" i="1"/>
  <c r="U458" i="1"/>
  <c r="B458" i="1"/>
  <c r="AA458" i="1"/>
  <c r="U459" i="1"/>
  <c r="B459" i="1"/>
  <c r="AA459" i="1"/>
  <c r="U460" i="1"/>
  <c r="B460" i="1"/>
  <c r="AA460" i="1"/>
  <c r="U461" i="1"/>
  <c r="B461" i="1"/>
  <c r="AA461" i="1"/>
  <c r="U462" i="1"/>
  <c r="B462" i="1"/>
  <c r="AA462" i="1"/>
  <c r="U463" i="1"/>
  <c r="B463" i="1"/>
  <c r="AA463" i="1"/>
  <c r="U464" i="1"/>
  <c r="B464" i="1"/>
  <c r="AA464" i="1"/>
  <c r="U465" i="1"/>
  <c r="B465" i="1"/>
  <c r="AA465" i="1"/>
  <c r="U466" i="1"/>
  <c r="B466" i="1"/>
  <c r="AA466" i="1"/>
  <c r="U467" i="1"/>
  <c r="B467" i="1"/>
  <c r="AA467" i="1"/>
  <c r="U468" i="1"/>
  <c r="B468" i="1"/>
  <c r="AA468" i="1"/>
  <c r="U469" i="1"/>
  <c r="B469" i="1"/>
  <c r="AA469" i="1"/>
  <c r="U470" i="1"/>
  <c r="B470" i="1"/>
  <c r="AA470" i="1"/>
  <c r="U471" i="1"/>
  <c r="B471" i="1"/>
  <c r="AA471" i="1"/>
  <c r="U472" i="1"/>
  <c r="B472" i="1"/>
  <c r="AA472" i="1"/>
  <c r="U473" i="1"/>
  <c r="B473" i="1"/>
  <c r="AA473" i="1"/>
  <c r="U474" i="1"/>
  <c r="B474" i="1"/>
  <c r="AA474" i="1"/>
  <c r="U475" i="1"/>
  <c r="B475" i="1"/>
  <c r="AA475" i="1"/>
  <c r="U476" i="1"/>
  <c r="B476" i="1"/>
  <c r="AA476" i="1"/>
  <c r="U477" i="1"/>
  <c r="B477" i="1"/>
  <c r="AA477" i="1"/>
  <c r="U478" i="1"/>
  <c r="B478" i="1"/>
  <c r="AA478" i="1"/>
  <c r="U479" i="1"/>
  <c r="B479" i="1"/>
  <c r="AA479" i="1"/>
  <c r="U480" i="1"/>
  <c r="B480" i="1"/>
  <c r="AA480" i="1"/>
  <c r="U481" i="1"/>
  <c r="B481" i="1"/>
  <c r="AA481" i="1"/>
  <c r="U482" i="1"/>
  <c r="B482" i="1"/>
  <c r="AA482" i="1"/>
  <c r="U483" i="1"/>
  <c r="B483" i="1"/>
  <c r="AA483" i="1"/>
  <c r="U484" i="1"/>
  <c r="B484" i="1"/>
  <c r="AA484" i="1"/>
  <c r="U485" i="1"/>
  <c r="B485" i="1"/>
  <c r="AA485" i="1"/>
  <c r="U486" i="1"/>
  <c r="B486" i="1"/>
  <c r="AA486" i="1"/>
  <c r="U487" i="1"/>
  <c r="B487" i="1"/>
  <c r="AA487" i="1"/>
  <c r="U488" i="1"/>
  <c r="B488" i="1"/>
  <c r="AA488" i="1"/>
  <c r="U489" i="1"/>
  <c r="B489" i="1"/>
  <c r="AA489" i="1"/>
  <c r="U490" i="1"/>
  <c r="B490" i="1"/>
  <c r="AA490" i="1"/>
  <c r="U491" i="1"/>
  <c r="B491" i="1"/>
  <c r="AA491" i="1"/>
  <c r="U492" i="1"/>
  <c r="B492" i="1"/>
  <c r="AA492" i="1"/>
  <c r="U493" i="1"/>
  <c r="B493" i="1"/>
  <c r="AA493" i="1"/>
  <c r="U494" i="1"/>
  <c r="B494" i="1"/>
  <c r="AA494" i="1"/>
  <c r="U495" i="1"/>
  <c r="B495" i="1"/>
  <c r="AA495" i="1"/>
  <c r="U496" i="1"/>
  <c r="B496" i="1"/>
  <c r="AA496" i="1"/>
  <c r="U497" i="1"/>
  <c r="B497" i="1"/>
  <c r="AA497" i="1"/>
  <c r="U498" i="1"/>
  <c r="B498" i="1"/>
  <c r="AA498" i="1"/>
  <c r="U499" i="1"/>
  <c r="B499" i="1"/>
  <c r="AA499" i="1"/>
  <c r="U500" i="1"/>
  <c r="B500" i="1"/>
  <c r="AA500" i="1"/>
  <c r="U501" i="1"/>
  <c r="B501" i="1"/>
  <c r="AA501" i="1"/>
  <c r="U502" i="1"/>
  <c r="B502" i="1"/>
  <c r="AA502" i="1"/>
  <c r="U503" i="1"/>
  <c r="B503" i="1"/>
  <c r="AA503" i="1"/>
  <c r="U504" i="1"/>
  <c r="B504" i="1"/>
  <c r="AA504" i="1"/>
  <c r="U505" i="1"/>
  <c r="B505" i="1"/>
  <c r="AA505" i="1"/>
  <c r="U506" i="1"/>
  <c r="B506" i="1"/>
  <c r="AA506" i="1"/>
  <c r="U507" i="1"/>
  <c r="B507" i="1"/>
  <c r="AA507" i="1"/>
  <c r="U508" i="1"/>
  <c r="B508" i="1"/>
  <c r="AA508" i="1"/>
  <c r="U509" i="1"/>
  <c r="B509" i="1"/>
  <c r="AA509" i="1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9" i="6"/>
  <c r="T38" i="1"/>
  <c r="Z38" i="1"/>
  <c r="T39" i="1"/>
  <c r="Z39" i="1"/>
  <c r="T40" i="1"/>
  <c r="Z40" i="1"/>
  <c r="T41" i="1"/>
  <c r="Z41" i="1"/>
  <c r="T42" i="1"/>
  <c r="Z42" i="1"/>
  <c r="T43" i="1"/>
  <c r="Z43" i="1"/>
  <c r="T44" i="1"/>
  <c r="Z44" i="1"/>
  <c r="T45" i="1"/>
  <c r="Z45" i="1"/>
  <c r="T46" i="1"/>
  <c r="Z46" i="1"/>
  <c r="T47" i="1"/>
  <c r="Z47" i="1"/>
  <c r="T48" i="1"/>
  <c r="Z48" i="1"/>
  <c r="T49" i="1"/>
  <c r="Z49" i="1"/>
  <c r="T50" i="1"/>
  <c r="Z50" i="1"/>
  <c r="T51" i="1"/>
  <c r="Z51" i="1"/>
  <c r="T52" i="1"/>
  <c r="Z52" i="1"/>
  <c r="T53" i="1"/>
  <c r="Z53" i="1"/>
  <c r="T54" i="1"/>
  <c r="Z54" i="1"/>
  <c r="T55" i="1"/>
  <c r="Z55" i="1"/>
  <c r="T56" i="1"/>
  <c r="Z56" i="1"/>
  <c r="T57" i="1"/>
  <c r="Z57" i="1"/>
  <c r="T58" i="1"/>
  <c r="Z58" i="1"/>
  <c r="T59" i="1"/>
  <c r="Z59" i="1"/>
  <c r="T60" i="1"/>
  <c r="Z60" i="1"/>
  <c r="T61" i="1"/>
  <c r="Z61" i="1"/>
  <c r="T62" i="1"/>
  <c r="Z62" i="1"/>
  <c r="T63" i="1"/>
  <c r="Z63" i="1"/>
  <c r="T64" i="1"/>
  <c r="Z64" i="1"/>
  <c r="T65" i="1"/>
  <c r="Z65" i="1"/>
  <c r="T66" i="1"/>
  <c r="Z66" i="1"/>
  <c r="T67" i="1"/>
  <c r="Z67" i="1"/>
  <c r="T68" i="1"/>
  <c r="Z68" i="1"/>
  <c r="T69" i="1"/>
  <c r="Z69" i="1"/>
  <c r="T70" i="1"/>
  <c r="Z70" i="1"/>
  <c r="T71" i="1"/>
  <c r="Z71" i="1"/>
  <c r="T72" i="1"/>
  <c r="Z72" i="1"/>
  <c r="T73" i="1"/>
  <c r="Z73" i="1"/>
  <c r="T74" i="1"/>
  <c r="Z74" i="1"/>
  <c r="T75" i="1"/>
  <c r="Z75" i="1"/>
  <c r="T76" i="1"/>
  <c r="Z76" i="1"/>
  <c r="T77" i="1"/>
  <c r="Z77" i="1"/>
  <c r="T78" i="1"/>
  <c r="Z78" i="1"/>
  <c r="T79" i="1"/>
  <c r="Z79" i="1"/>
  <c r="T80" i="1"/>
  <c r="Z80" i="1"/>
  <c r="T81" i="1"/>
  <c r="Z81" i="1"/>
  <c r="T82" i="1"/>
  <c r="Z82" i="1"/>
  <c r="T83" i="1"/>
  <c r="Z83" i="1"/>
  <c r="T84" i="1"/>
  <c r="Z84" i="1"/>
  <c r="T85" i="1"/>
  <c r="Z85" i="1"/>
  <c r="T86" i="1"/>
  <c r="Z86" i="1"/>
  <c r="T87" i="1"/>
  <c r="Z87" i="1"/>
  <c r="T88" i="1"/>
  <c r="Z88" i="1"/>
  <c r="T89" i="1"/>
  <c r="Z89" i="1"/>
  <c r="T90" i="1"/>
  <c r="Z90" i="1"/>
  <c r="T91" i="1"/>
  <c r="Z91" i="1"/>
  <c r="T92" i="1"/>
  <c r="Z92" i="1"/>
  <c r="T93" i="1"/>
  <c r="Z93" i="1"/>
  <c r="T94" i="1"/>
  <c r="Z94" i="1"/>
  <c r="T95" i="1"/>
  <c r="Z95" i="1"/>
  <c r="T96" i="1"/>
  <c r="Z96" i="1"/>
  <c r="T97" i="1"/>
  <c r="Z97" i="1"/>
  <c r="T98" i="1"/>
  <c r="Z98" i="1"/>
  <c r="T99" i="1"/>
  <c r="Z99" i="1"/>
  <c r="T100" i="1"/>
  <c r="Z100" i="1"/>
  <c r="T101" i="1"/>
  <c r="Z101" i="1"/>
  <c r="T102" i="1"/>
  <c r="Z102" i="1"/>
  <c r="T103" i="1"/>
  <c r="Z103" i="1"/>
  <c r="T104" i="1"/>
  <c r="Z104" i="1"/>
  <c r="T105" i="1"/>
  <c r="Z105" i="1"/>
  <c r="T106" i="1"/>
  <c r="Z106" i="1"/>
  <c r="T107" i="1"/>
  <c r="Z107" i="1"/>
  <c r="T108" i="1"/>
  <c r="Z108" i="1"/>
  <c r="T109" i="1"/>
  <c r="Z109" i="1"/>
  <c r="T110" i="1"/>
  <c r="Z110" i="1"/>
  <c r="T111" i="1"/>
  <c r="Z111" i="1"/>
  <c r="T112" i="1"/>
  <c r="Z112" i="1"/>
  <c r="T113" i="1"/>
  <c r="Z113" i="1"/>
  <c r="T114" i="1"/>
  <c r="Z114" i="1"/>
  <c r="T115" i="1"/>
  <c r="Z115" i="1"/>
  <c r="T116" i="1"/>
  <c r="Z116" i="1"/>
  <c r="T117" i="1"/>
  <c r="Z117" i="1"/>
  <c r="T118" i="1"/>
  <c r="Z118" i="1"/>
  <c r="T119" i="1"/>
  <c r="Z119" i="1"/>
  <c r="T120" i="1"/>
  <c r="Z120" i="1"/>
  <c r="T121" i="1"/>
  <c r="Z121" i="1"/>
  <c r="T122" i="1"/>
  <c r="Z122" i="1"/>
  <c r="T123" i="1"/>
  <c r="Z123" i="1"/>
  <c r="T124" i="1"/>
  <c r="Z124" i="1"/>
  <c r="T125" i="1"/>
  <c r="Z125" i="1"/>
  <c r="T126" i="1"/>
  <c r="Z126" i="1"/>
  <c r="T127" i="1"/>
  <c r="Z127" i="1"/>
  <c r="T128" i="1"/>
  <c r="Z128" i="1"/>
  <c r="T129" i="1"/>
  <c r="Z129" i="1"/>
  <c r="T130" i="1"/>
  <c r="Z130" i="1"/>
  <c r="T131" i="1"/>
  <c r="Z131" i="1"/>
  <c r="T132" i="1"/>
  <c r="Z132" i="1"/>
  <c r="T133" i="1"/>
  <c r="Z133" i="1"/>
  <c r="T134" i="1"/>
  <c r="Z134" i="1"/>
  <c r="T135" i="1"/>
  <c r="Z135" i="1"/>
  <c r="T136" i="1"/>
  <c r="Z136" i="1"/>
  <c r="T137" i="1"/>
  <c r="Z137" i="1"/>
  <c r="T138" i="1"/>
  <c r="Z138" i="1"/>
  <c r="T139" i="1"/>
  <c r="Z139" i="1"/>
  <c r="T140" i="1"/>
  <c r="Z140" i="1"/>
  <c r="T141" i="1"/>
  <c r="Z141" i="1"/>
  <c r="T142" i="1"/>
  <c r="Z142" i="1"/>
  <c r="T143" i="1"/>
  <c r="Z143" i="1"/>
  <c r="T144" i="1"/>
  <c r="Z144" i="1"/>
  <c r="T145" i="1"/>
  <c r="Z145" i="1"/>
  <c r="T146" i="1"/>
  <c r="Z146" i="1"/>
  <c r="T147" i="1"/>
  <c r="Z147" i="1"/>
  <c r="T148" i="1"/>
  <c r="Z148" i="1"/>
  <c r="T149" i="1"/>
  <c r="Z149" i="1"/>
  <c r="T150" i="1"/>
  <c r="Z150" i="1"/>
  <c r="T151" i="1"/>
  <c r="Z151" i="1"/>
  <c r="T152" i="1"/>
  <c r="Z152" i="1"/>
  <c r="T153" i="1"/>
  <c r="Z153" i="1"/>
  <c r="T154" i="1"/>
  <c r="Z154" i="1"/>
  <c r="T155" i="1"/>
  <c r="Z155" i="1"/>
  <c r="T156" i="1"/>
  <c r="Z156" i="1"/>
  <c r="T157" i="1"/>
  <c r="Z157" i="1"/>
  <c r="T158" i="1"/>
  <c r="Z158" i="1"/>
  <c r="T159" i="1"/>
  <c r="Z159" i="1"/>
  <c r="T160" i="1"/>
  <c r="Z160" i="1"/>
  <c r="T161" i="1"/>
  <c r="Z161" i="1"/>
  <c r="T162" i="1"/>
  <c r="Z162" i="1"/>
  <c r="T163" i="1"/>
  <c r="Z163" i="1"/>
  <c r="T164" i="1"/>
  <c r="Z164" i="1"/>
  <c r="T165" i="1"/>
  <c r="Z165" i="1"/>
  <c r="T166" i="1"/>
  <c r="Z166" i="1"/>
  <c r="T167" i="1"/>
  <c r="Z167" i="1"/>
  <c r="T168" i="1"/>
  <c r="Z168" i="1"/>
  <c r="T169" i="1"/>
  <c r="Z169" i="1"/>
  <c r="T170" i="1"/>
  <c r="Z170" i="1"/>
  <c r="T171" i="1"/>
  <c r="Z171" i="1"/>
  <c r="T172" i="1"/>
  <c r="Z172" i="1"/>
  <c r="T173" i="1"/>
  <c r="Z173" i="1"/>
  <c r="T174" i="1"/>
  <c r="Z174" i="1"/>
  <c r="T175" i="1"/>
  <c r="Z175" i="1"/>
  <c r="T176" i="1"/>
  <c r="Z176" i="1"/>
  <c r="T177" i="1"/>
  <c r="Z177" i="1"/>
  <c r="T178" i="1"/>
  <c r="Z178" i="1"/>
  <c r="T179" i="1"/>
  <c r="Z179" i="1"/>
  <c r="T180" i="1"/>
  <c r="Z180" i="1"/>
  <c r="T181" i="1"/>
  <c r="Z181" i="1"/>
  <c r="T182" i="1"/>
  <c r="Z182" i="1"/>
  <c r="T183" i="1"/>
  <c r="Z183" i="1"/>
  <c r="T184" i="1"/>
  <c r="Z184" i="1"/>
  <c r="T185" i="1"/>
  <c r="Z185" i="1"/>
  <c r="T186" i="1"/>
  <c r="Z186" i="1"/>
  <c r="T187" i="1"/>
  <c r="Z187" i="1"/>
  <c r="T188" i="1"/>
  <c r="Z188" i="1"/>
  <c r="T189" i="1"/>
  <c r="Z189" i="1"/>
  <c r="T190" i="1"/>
  <c r="Z190" i="1"/>
  <c r="T191" i="1"/>
  <c r="Z191" i="1"/>
  <c r="T192" i="1"/>
  <c r="Z192" i="1"/>
  <c r="T193" i="1"/>
  <c r="Z193" i="1"/>
  <c r="T194" i="1"/>
  <c r="Z194" i="1"/>
  <c r="T195" i="1"/>
  <c r="Z195" i="1"/>
  <c r="T196" i="1"/>
  <c r="Z196" i="1"/>
  <c r="T197" i="1"/>
  <c r="Z197" i="1"/>
  <c r="T198" i="1"/>
  <c r="Z198" i="1"/>
  <c r="T199" i="1"/>
  <c r="Z199" i="1"/>
  <c r="T200" i="1"/>
  <c r="Z200" i="1"/>
  <c r="T201" i="1"/>
  <c r="Z201" i="1"/>
  <c r="T202" i="1"/>
  <c r="Z202" i="1"/>
  <c r="T203" i="1"/>
  <c r="Z203" i="1"/>
  <c r="T204" i="1"/>
  <c r="Z204" i="1"/>
  <c r="T205" i="1"/>
  <c r="Z205" i="1"/>
  <c r="T206" i="1"/>
  <c r="Z206" i="1"/>
  <c r="T207" i="1"/>
  <c r="Z207" i="1"/>
  <c r="T208" i="1"/>
  <c r="Z208" i="1"/>
  <c r="T209" i="1"/>
  <c r="Z209" i="1"/>
  <c r="T210" i="1"/>
  <c r="Z210" i="1"/>
  <c r="T211" i="1"/>
  <c r="Z211" i="1"/>
  <c r="T212" i="1"/>
  <c r="Z212" i="1"/>
  <c r="T213" i="1"/>
  <c r="Z213" i="1"/>
  <c r="T214" i="1"/>
  <c r="Z214" i="1"/>
  <c r="T215" i="1"/>
  <c r="Z215" i="1"/>
  <c r="T216" i="1"/>
  <c r="Z216" i="1"/>
  <c r="T217" i="1"/>
  <c r="Z217" i="1"/>
  <c r="T218" i="1"/>
  <c r="Z218" i="1"/>
  <c r="T219" i="1"/>
  <c r="Z219" i="1"/>
  <c r="T220" i="1"/>
  <c r="Z220" i="1"/>
  <c r="T221" i="1"/>
  <c r="Z221" i="1"/>
  <c r="T222" i="1"/>
  <c r="Z222" i="1"/>
  <c r="T223" i="1"/>
  <c r="Z223" i="1"/>
  <c r="T224" i="1"/>
  <c r="Z224" i="1"/>
  <c r="T225" i="1"/>
  <c r="Z225" i="1"/>
  <c r="T226" i="1"/>
  <c r="Z226" i="1"/>
  <c r="T227" i="1"/>
  <c r="Z227" i="1"/>
  <c r="T228" i="1"/>
  <c r="Z228" i="1"/>
  <c r="T229" i="1"/>
  <c r="Z229" i="1"/>
  <c r="T230" i="1"/>
  <c r="Z230" i="1"/>
  <c r="T231" i="1"/>
  <c r="Z231" i="1"/>
  <c r="T232" i="1"/>
  <c r="Z232" i="1"/>
  <c r="T233" i="1"/>
  <c r="Z233" i="1"/>
  <c r="T234" i="1"/>
  <c r="Z234" i="1"/>
  <c r="T235" i="1"/>
  <c r="Z235" i="1"/>
  <c r="T236" i="1"/>
  <c r="Z236" i="1"/>
  <c r="T237" i="1"/>
  <c r="Z237" i="1"/>
  <c r="T238" i="1"/>
  <c r="Z238" i="1"/>
  <c r="T239" i="1"/>
  <c r="Z239" i="1"/>
  <c r="T240" i="1"/>
  <c r="Z240" i="1"/>
  <c r="T241" i="1"/>
  <c r="Z241" i="1"/>
  <c r="T242" i="1"/>
  <c r="Z242" i="1"/>
  <c r="T243" i="1"/>
  <c r="Z243" i="1"/>
  <c r="T244" i="1"/>
  <c r="Z244" i="1"/>
  <c r="T245" i="1"/>
  <c r="Z245" i="1"/>
  <c r="T246" i="1"/>
  <c r="Z246" i="1"/>
  <c r="T247" i="1"/>
  <c r="Z247" i="1"/>
  <c r="T248" i="1"/>
  <c r="Z248" i="1"/>
  <c r="T249" i="1"/>
  <c r="Z249" i="1"/>
  <c r="T250" i="1"/>
  <c r="Z250" i="1"/>
  <c r="T251" i="1"/>
  <c r="Z251" i="1"/>
  <c r="T252" i="1"/>
  <c r="Z252" i="1"/>
  <c r="T253" i="1"/>
  <c r="Z253" i="1"/>
  <c r="T254" i="1"/>
  <c r="Z254" i="1"/>
  <c r="T255" i="1"/>
  <c r="Z255" i="1"/>
  <c r="T256" i="1"/>
  <c r="Z256" i="1"/>
  <c r="T257" i="1"/>
  <c r="Z257" i="1"/>
  <c r="T258" i="1"/>
  <c r="Z258" i="1"/>
  <c r="T259" i="1"/>
  <c r="Z259" i="1"/>
  <c r="T260" i="1"/>
  <c r="Z260" i="1"/>
  <c r="T261" i="1"/>
  <c r="Z261" i="1"/>
  <c r="T262" i="1"/>
  <c r="Z262" i="1"/>
  <c r="T263" i="1"/>
  <c r="Z263" i="1"/>
  <c r="T264" i="1"/>
  <c r="Z264" i="1"/>
  <c r="T265" i="1"/>
  <c r="Z265" i="1"/>
  <c r="T266" i="1"/>
  <c r="Z266" i="1"/>
  <c r="T267" i="1"/>
  <c r="Z267" i="1"/>
  <c r="T268" i="1"/>
  <c r="Z268" i="1"/>
  <c r="T269" i="1"/>
  <c r="Z269" i="1"/>
  <c r="T270" i="1"/>
  <c r="Z270" i="1"/>
  <c r="T271" i="1"/>
  <c r="Z271" i="1"/>
  <c r="T272" i="1"/>
  <c r="Z272" i="1"/>
  <c r="T273" i="1"/>
  <c r="Z273" i="1"/>
  <c r="T274" i="1"/>
  <c r="Z274" i="1"/>
  <c r="T275" i="1"/>
  <c r="Z275" i="1"/>
  <c r="T276" i="1"/>
  <c r="Z276" i="1"/>
  <c r="T277" i="1"/>
  <c r="Z277" i="1"/>
  <c r="T278" i="1"/>
  <c r="Z278" i="1"/>
  <c r="T279" i="1"/>
  <c r="Z279" i="1"/>
  <c r="T280" i="1"/>
  <c r="Z280" i="1"/>
  <c r="T281" i="1"/>
  <c r="Z281" i="1"/>
  <c r="T282" i="1"/>
  <c r="Z282" i="1"/>
  <c r="T283" i="1"/>
  <c r="Z283" i="1"/>
  <c r="T284" i="1"/>
  <c r="Z284" i="1"/>
  <c r="T285" i="1"/>
  <c r="Z285" i="1"/>
  <c r="T286" i="1"/>
  <c r="Z286" i="1"/>
  <c r="T287" i="1"/>
  <c r="Z287" i="1"/>
  <c r="T288" i="1"/>
  <c r="Z288" i="1"/>
  <c r="T289" i="1"/>
  <c r="Z289" i="1"/>
  <c r="T290" i="1"/>
  <c r="Z290" i="1"/>
  <c r="T291" i="1"/>
  <c r="Z291" i="1"/>
  <c r="T292" i="1"/>
  <c r="Z292" i="1"/>
  <c r="T293" i="1"/>
  <c r="Z293" i="1"/>
  <c r="T294" i="1"/>
  <c r="Z294" i="1"/>
  <c r="T295" i="1"/>
  <c r="Z295" i="1"/>
  <c r="T296" i="1"/>
  <c r="Z296" i="1"/>
  <c r="T297" i="1"/>
  <c r="Z297" i="1"/>
  <c r="T298" i="1"/>
  <c r="Z298" i="1"/>
  <c r="T299" i="1"/>
  <c r="Z299" i="1"/>
  <c r="T300" i="1"/>
  <c r="Z300" i="1"/>
  <c r="T301" i="1"/>
  <c r="Z301" i="1"/>
  <c r="T302" i="1"/>
  <c r="Z302" i="1"/>
  <c r="T303" i="1"/>
  <c r="Z303" i="1"/>
  <c r="T304" i="1"/>
  <c r="Z304" i="1"/>
  <c r="T305" i="1"/>
  <c r="Z305" i="1"/>
  <c r="T306" i="1"/>
  <c r="Z306" i="1"/>
  <c r="T307" i="1"/>
  <c r="Z307" i="1"/>
  <c r="T308" i="1"/>
  <c r="Z308" i="1"/>
  <c r="T309" i="1"/>
  <c r="Z309" i="1"/>
  <c r="T310" i="1"/>
  <c r="Z310" i="1"/>
  <c r="T311" i="1"/>
  <c r="Z311" i="1"/>
  <c r="T312" i="1"/>
  <c r="Z312" i="1"/>
  <c r="T313" i="1"/>
  <c r="Z313" i="1"/>
  <c r="T314" i="1"/>
  <c r="Z314" i="1"/>
  <c r="T315" i="1"/>
  <c r="Z315" i="1"/>
  <c r="T316" i="1"/>
  <c r="Z316" i="1"/>
  <c r="T317" i="1"/>
  <c r="Z317" i="1"/>
  <c r="T318" i="1"/>
  <c r="Z318" i="1"/>
  <c r="T319" i="1"/>
  <c r="Z319" i="1"/>
  <c r="T320" i="1"/>
  <c r="Z320" i="1"/>
  <c r="T321" i="1"/>
  <c r="Z321" i="1"/>
  <c r="T322" i="1"/>
  <c r="Z322" i="1"/>
  <c r="T323" i="1"/>
  <c r="Z323" i="1"/>
  <c r="T324" i="1"/>
  <c r="Z324" i="1"/>
  <c r="T325" i="1"/>
  <c r="Z325" i="1"/>
  <c r="T326" i="1"/>
  <c r="Z326" i="1"/>
  <c r="T327" i="1"/>
  <c r="Z327" i="1"/>
  <c r="T328" i="1"/>
  <c r="Z328" i="1"/>
  <c r="T329" i="1"/>
  <c r="Z329" i="1"/>
  <c r="T330" i="1"/>
  <c r="Z330" i="1"/>
  <c r="T331" i="1"/>
  <c r="Z331" i="1"/>
  <c r="T332" i="1"/>
  <c r="Z332" i="1"/>
  <c r="T333" i="1"/>
  <c r="Z333" i="1"/>
  <c r="T334" i="1"/>
  <c r="Z334" i="1"/>
  <c r="T335" i="1"/>
  <c r="Z335" i="1"/>
  <c r="T336" i="1"/>
  <c r="Z336" i="1"/>
  <c r="T337" i="1"/>
  <c r="Z337" i="1"/>
  <c r="T338" i="1"/>
  <c r="Z338" i="1"/>
  <c r="T339" i="1"/>
  <c r="Z339" i="1"/>
  <c r="T340" i="1"/>
  <c r="Z340" i="1"/>
  <c r="T341" i="1"/>
  <c r="Z341" i="1"/>
  <c r="T342" i="1"/>
  <c r="Z342" i="1"/>
  <c r="T343" i="1"/>
  <c r="Z343" i="1"/>
  <c r="T344" i="1"/>
  <c r="Z344" i="1"/>
  <c r="T345" i="1"/>
  <c r="Z345" i="1"/>
  <c r="T346" i="1"/>
  <c r="Z346" i="1"/>
  <c r="T347" i="1"/>
  <c r="Z347" i="1"/>
  <c r="T348" i="1"/>
  <c r="Z348" i="1"/>
  <c r="T349" i="1"/>
  <c r="Z349" i="1"/>
  <c r="T350" i="1"/>
  <c r="Z350" i="1"/>
  <c r="T351" i="1"/>
  <c r="Z351" i="1"/>
  <c r="T352" i="1"/>
  <c r="Z352" i="1"/>
  <c r="T353" i="1"/>
  <c r="Z353" i="1"/>
  <c r="T354" i="1"/>
  <c r="Z354" i="1"/>
  <c r="T355" i="1"/>
  <c r="Z355" i="1"/>
  <c r="T356" i="1"/>
  <c r="Z356" i="1"/>
  <c r="T357" i="1"/>
  <c r="Z357" i="1"/>
  <c r="T358" i="1"/>
  <c r="Z358" i="1"/>
  <c r="T359" i="1"/>
  <c r="Z359" i="1"/>
  <c r="T360" i="1"/>
  <c r="Z360" i="1"/>
  <c r="T361" i="1"/>
  <c r="Z361" i="1"/>
  <c r="T362" i="1"/>
  <c r="Z362" i="1"/>
  <c r="T363" i="1"/>
  <c r="Z363" i="1"/>
  <c r="T364" i="1"/>
  <c r="Z364" i="1"/>
  <c r="T365" i="1"/>
  <c r="Z365" i="1"/>
  <c r="T366" i="1"/>
  <c r="Z366" i="1"/>
  <c r="T367" i="1"/>
  <c r="Z367" i="1"/>
  <c r="T368" i="1"/>
  <c r="Z368" i="1"/>
  <c r="T369" i="1"/>
  <c r="Z369" i="1"/>
  <c r="T370" i="1"/>
  <c r="Z370" i="1"/>
  <c r="T371" i="1"/>
  <c r="Z371" i="1"/>
  <c r="T372" i="1"/>
  <c r="Z372" i="1"/>
  <c r="T373" i="1"/>
  <c r="Z373" i="1"/>
  <c r="T374" i="1"/>
  <c r="Z374" i="1"/>
  <c r="T375" i="1"/>
  <c r="Z375" i="1"/>
  <c r="T376" i="1"/>
  <c r="Z376" i="1"/>
  <c r="T377" i="1"/>
  <c r="Z377" i="1"/>
  <c r="T378" i="1"/>
  <c r="Z378" i="1"/>
  <c r="T379" i="1"/>
  <c r="Z379" i="1"/>
  <c r="T380" i="1"/>
  <c r="Z380" i="1"/>
  <c r="T381" i="1"/>
  <c r="Z381" i="1"/>
  <c r="T382" i="1"/>
  <c r="Z382" i="1"/>
  <c r="T383" i="1"/>
  <c r="Z383" i="1"/>
  <c r="T384" i="1"/>
  <c r="Z384" i="1"/>
  <c r="T385" i="1"/>
  <c r="Z385" i="1"/>
  <c r="T386" i="1"/>
  <c r="Z386" i="1"/>
  <c r="T387" i="1"/>
  <c r="Z387" i="1"/>
  <c r="T388" i="1"/>
  <c r="Z388" i="1"/>
  <c r="T389" i="1"/>
  <c r="Z389" i="1"/>
  <c r="T390" i="1"/>
  <c r="Z390" i="1"/>
  <c r="T391" i="1"/>
  <c r="Z391" i="1"/>
  <c r="T392" i="1"/>
  <c r="Z392" i="1"/>
  <c r="T393" i="1"/>
  <c r="Z393" i="1"/>
  <c r="T394" i="1"/>
  <c r="Z394" i="1"/>
  <c r="T395" i="1"/>
  <c r="Z395" i="1"/>
  <c r="T396" i="1"/>
  <c r="Z396" i="1"/>
  <c r="T397" i="1"/>
  <c r="Z397" i="1"/>
  <c r="T398" i="1"/>
  <c r="Z398" i="1"/>
  <c r="T399" i="1"/>
  <c r="Z399" i="1"/>
  <c r="T400" i="1"/>
  <c r="Z400" i="1"/>
  <c r="T401" i="1"/>
  <c r="Z401" i="1"/>
  <c r="T402" i="1"/>
  <c r="Z402" i="1"/>
  <c r="T403" i="1"/>
  <c r="Z403" i="1"/>
  <c r="T404" i="1"/>
  <c r="Z404" i="1"/>
  <c r="T405" i="1"/>
  <c r="Z405" i="1"/>
  <c r="T406" i="1"/>
  <c r="Z406" i="1"/>
  <c r="T407" i="1"/>
  <c r="Z407" i="1"/>
  <c r="T408" i="1"/>
  <c r="Z408" i="1"/>
  <c r="T409" i="1"/>
  <c r="Z409" i="1"/>
  <c r="T410" i="1"/>
  <c r="Z410" i="1"/>
  <c r="T411" i="1"/>
  <c r="Z411" i="1"/>
  <c r="T412" i="1"/>
  <c r="Z412" i="1"/>
  <c r="T413" i="1"/>
  <c r="Z413" i="1"/>
  <c r="T414" i="1"/>
  <c r="Z414" i="1"/>
  <c r="T415" i="1"/>
  <c r="Z415" i="1"/>
  <c r="T416" i="1"/>
  <c r="Z416" i="1"/>
  <c r="T417" i="1"/>
  <c r="Z417" i="1"/>
  <c r="T418" i="1"/>
  <c r="Z418" i="1"/>
  <c r="T419" i="1"/>
  <c r="Z419" i="1"/>
  <c r="T420" i="1"/>
  <c r="Z420" i="1"/>
  <c r="T421" i="1"/>
  <c r="Z421" i="1"/>
  <c r="T422" i="1"/>
  <c r="Z422" i="1"/>
  <c r="T423" i="1"/>
  <c r="Z423" i="1"/>
  <c r="T424" i="1"/>
  <c r="Z424" i="1"/>
  <c r="T425" i="1"/>
  <c r="Z425" i="1"/>
  <c r="T426" i="1"/>
  <c r="Z426" i="1"/>
  <c r="T427" i="1"/>
  <c r="Z427" i="1"/>
  <c r="T428" i="1"/>
  <c r="Z428" i="1"/>
  <c r="T429" i="1"/>
  <c r="Z429" i="1"/>
  <c r="T430" i="1"/>
  <c r="Z430" i="1"/>
  <c r="T431" i="1"/>
  <c r="Z431" i="1"/>
  <c r="T432" i="1"/>
  <c r="Z432" i="1"/>
  <c r="T433" i="1"/>
  <c r="Z433" i="1"/>
  <c r="T434" i="1"/>
  <c r="Z434" i="1"/>
  <c r="T435" i="1"/>
  <c r="Z435" i="1"/>
  <c r="T436" i="1"/>
  <c r="Z436" i="1"/>
  <c r="T437" i="1"/>
  <c r="Z437" i="1"/>
  <c r="T438" i="1"/>
  <c r="Z438" i="1"/>
  <c r="T439" i="1"/>
  <c r="Z439" i="1"/>
  <c r="T440" i="1"/>
  <c r="Z440" i="1"/>
  <c r="T441" i="1"/>
  <c r="Z441" i="1"/>
  <c r="T442" i="1"/>
  <c r="Z442" i="1"/>
  <c r="T443" i="1"/>
  <c r="Z443" i="1"/>
  <c r="T444" i="1"/>
  <c r="Z444" i="1"/>
  <c r="T445" i="1"/>
  <c r="Z445" i="1"/>
  <c r="T446" i="1"/>
  <c r="Z446" i="1"/>
  <c r="T447" i="1"/>
  <c r="Z447" i="1"/>
  <c r="T448" i="1"/>
  <c r="Z448" i="1"/>
  <c r="T449" i="1"/>
  <c r="Z449" i="1"/>
  <c r="T450" i="1"/>
  <c r="Z450" i="1"/>
  <c r="T451" i="1"/>
  <c r="Z451" i="1"/>
  <c r="T452" i="1"/>
  <c r="Z452" i="1"/>
  <c r="T453" i="1"/>
  <c r="Z453" i="1"/>
  <c r="T454" i="1"/>
  <c r="Z454" i="1"/>
  <c r="T455" i="1"/>
  <c r="Z455" i="1"/>
  <c r="T456" i="1"/>
  <c r="Z456" i="1"/>
  <c r="T457" i="1"/>
  <c r="Z457" i="1"/>
  <c r="T458" i="1"/>
  <c r="Z458" i="1"/>
  <c r="T459" i="1"/>
  <c r="Z459" i="1"/>
  <c r="T460" i="1"/>
  <c r="Z460" i="1"/>
  <c r="T461" i="1"/>
  <c r="Z461" i="1"/>
  <c r="T462" i="1"/>
  <c r="Z462" i="1"/>
  <c r="T463" i="1"/>
  <c r="Z463" i="1"/>
  <c r="T464" i="1"/>
  <c r="Z464" i="1"/>
  <c r="T465" i="1"/>
  <c r="Z465" i="1"/>
  <c r="T466" i="1"/>
  <c r="Z466" i="1"/>
  <c r="T467" i="1"/>
  <c r="Z467" i="1"/>
  <c r="T468" i="1"/>
  <c r="Z468" i="1"/>
  <c r="T469" i="1"/>
  <c r="Z469" i="1"/>
  <c r="T470" i="1"/>
  <c r="Z470" i="1"/>
  <c r="T471" i="1"/>
  <c r="Z471" i="1"/>
  <c r="T472" i="1"/>
  <c r="Z472" i="1"/>
  <c r="T473" i="1"/>
  <c r="Z473" i="1"/>
  <c r="T474" i="1"/>
  <c r="Z474" i="1"/>
  <c r="T475" i="1"/>
  <c r="Z475" i="1"/>
  <c r="T476" i="1"/>
  <c r="Z476" i="1"/>
  <c r="T477" i="1"/>
  <c r="Z477" i="1"/>
  <c r="T478" i="1"/>
  <c r="Z478" i="1"/>
  <c r="T479" i="1"/>
  <c r="Z479" i="1"/>
  <c r="T480" i="1"/>
  <c r="Z480" i="1"/>
  <c r="T481" i="1"/>
  <c r="Z481" i="1"/>
  <c r="T482" i="1"/>
  <c r="Z482" i="1"/>
  <c r="T483" i="1"/>
  <c r="Z483" i="1"/>
  <c r="T484" i="1"/>
  <c r="Z484" i="1"/>
  <c r="T485" i="1"/>
  <c r="Z485" i="1"/>
  <c r="T486" i="1"/>
  <c r="Z486" i="1"/>
  <c r="T487" i="1"/>
  <c r="Z487" i="1"/>
  <c r="T488" i="1"/>
  <c r="Z488" i="1"/>
  <c r="T489" i="1"/>
  <c r="Z489" i="1"/>
  <c r="T490" i="1"/>
  <c r="Z490" i="1"/>
  <c r="T491" i="1"/>
  <c r="Z491" i="1"/>
  <c r="T492" i="1"/>
  <c r="Z492" i="1"/>
  <c r="T493" i="1"/>
  <c r="Z493" i="1"/>
  <c r="T494" i="1"/>
  <c r="Z494" i="1"/>
  <c r="T495" i="1"/>
  <c r="Z495" i="1"/>
  <c r="T496" i="1"/>
  <c r="Z496" i="1"/>
  <c r="T497" i="1"/>
  <c r="Z497" i="1"/>
  <c r="T498" i="1"/>
  <c r="Z498" i="1"/>
  <c r="T499" i="1"/>
  <c r="Z499" i="1"/>
  <c r="T500" i="1"/>
  <c r="Z500" i="1"/>
  <c r="T501" i="1"/>
  <c r="Z501" i="1"/>
  <c r="T502" i="1"/>
  <c r="Z502" i="1"/>
  <c r="T503" i="1"/>
  <c r="Z503" i="1"/>
  <c r="T504" i="1"/>
  <c r="Z504" i="1"/>
  <c r="T505" i="1"/>
  <c r="Z505" i="1"/>
  <c r="T506" i="1"/>
  <c r="Z506" i="1"/>
  <c r="T507" i="1"/>
  <c r="Z507" i="1"/>
  <c r="T508" i="1"/>
  <c r="Z508" i="1"/>
  <c r="T509" i="1"/>
  <c r="Z509" i="1"/>
  <c r="X22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B6" i="6"/>
  <c r="B6" i="5"/>
  <c r="L12" i="5"/>
  <c r="L11" i="5"/>
  <c r="K12" i="6"/>
  <c r="K11" i="6"/>
  <c r="X509" i="1"/>
  <c r="X508" i="1"/>
  <c r="X507" i="1"/>
  <c r="X506" i="1"/>
  <c r="X505" i="1"/>
  <c r="X504" i="1"/>
  <c r="X503" i="1"/>
  <c r="X502" i="1"/>
  <c r="X501" i="1"/>
  <c r="X500" i="1"/>
  <c r="X499" i="1"/>
  <c r="X498" i="1"/>
  <c r="X497" i="1"/>
  <c r="X496" i="1"/>
  <c r="X495" i="1"/>
  <c r="X494" i="1"/>
  <c r="X493" i="1"/>
  <c r="X492" i="1"/>
  <c r="X491" i="1"/>
  <c r="X490" i="1"/>
  <c r="X489" i="1"/>
  <c r="X488" i="1"/>
  <c r="X487" i="1"/>
  <c r="X486" i="1"/>
  <c r="X485" i="1"/>
  <c r="X484" i="1"/>
  <c r="X483" i="1"/>
  <c r="X482" i="1"/>
  <c r="X481" i="1"/>
  <c r="X480" i="1"/>
  <c r="X479" i="1"/>
  <c r="X478" i="1"/>
  <c r="X477" i="1"/>
  <c r="X476" i="1"/>
  <c r="X475" i="1"/>
  <c r="X474" i="1"/>
  <c r="X473" i="1"/>
  <c r="X472" i="1"/>
  <c r="X471" i="1"/>
  <c r="X470" i="1"/>
  <c r="X469" i="1"/>
  <c r="X468" i="1"/>
  <c r="X467" i="1"/>
  <c r="X466" i="1"/>
  <c r="X465" i="1"/>
  <c r="X464" i="1"/>
  <c r="X463" i="1"/>
  <c r="X462" i="1"/>
  <c r="X461" i="1"/>
  <c r="X460" i="1"/>
  <c r="X459" i="1"/>
  <c r="X458" i="1"/>
  <c r="X457" i="1"/>
  <c r="X456" i="1"/>
  <c r="X455" i="1"/>
  <c r="X454" i="1"/>
  <c r="X453" i="1"/>
  <c r="X452" i="1"/>
  <c r="X451" i="1"/>
  <c r="X450" i="1"/>
  <c r="X449" i="1"/>
  <c r="X448" i="1"/>
  <c r="X447" i="1"/>
  <c r="X446" i="1"/>
  <c r="X445" i="1"/>
  <c r="X444" i="1"/>
  <c r="X443" i="1"/>
  <c r="X442" i="1"/>
  <c r="X441" i="1"/>
  <c r="X440" i="1"/>
  <c r="X439" i="1"/>
  <c r="X438" i="1"/>
  <c r="X437" i="1"/>
  <c r="X436" i="1"/>
  <c r="X435" i="1"/>
  <c r="X434" i="1"/>
  <c r="X433" i="1"/>
  <c r="X432" i="1"/>
  <c r="X431" i="1"/>
  <c r="X430" i="1"/>
  <c r="X429" i="1"/>
  <c r="X428" i="1"/>
  <c r="X427" i="1"/>
  <c r="X426" i="1"/>
  <c r="X425" i="1"/>
  <c r="X424" i="1"/>
  <c r="X423" i="1"/>
  <c r="X422" i="1"/>
  <c r="X421" i="1"/>
  <c r="X420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3" i="1"/>
  <c r="X402" i="1"/>
  <c r="X401" i="1"/>
  <c r="X400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7" i="1"/>
  <c r="X386" i="1"/>
  <c r="X385" i="1"/>
  <c r="X384" i="1"/>
  <c r="X383" i="1"/>
  <c r="X382" i="1"/>
  <c r="X381" i="1"/>
  <c r="X380" i="1"/>
  <c r="X379" i="1"/>
  <c r="X378" i="1"/>
  <c r="X377" i="1"/>
  <c r="X376" i="1"/>
  <c r="X375" i="1"/>
  <c r="X374" i="1"/>
  <c r="X373" i="1"/>
  <c r="X372" i="1"/>
  <c r="X371" i="1"/>
  <c r="X370" i="1"/>
  <c r="X369" i="1"/>
  <c r="X368" i="1"/>
  <c r="X367" i="1"/>
  <c r="X366" i="1"/>
  <c r="X365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1" i="1"/>
  <c r="X20" i="1"/>
  <c r="X19" i="1"/>
  <c r="X18" i="1"/>
  <c r="X17" i="1"/>
  <c r="X16" i="1"/>
  <c r="X15" i="1"/>
  <c r="X14" i="1"/>
  <c r="P38" i="1"/>
  <c r="Q38" i="1"/>
  <c r="P39" i="1"/>
  <c r="Q39" i="1"/>
  <c r="P40" i="1"/>
  <c r="Q40" i="1"/>
  <c r="P41" i="1"/>
  <c r="Q41" i="1"/>
  <c r="P42" i="1"/>
  <c r="Q42" i="1"/>
  <c r="P43" i="1"/>
  <c r="Q43" i="1"/>
  <c r="P44" i="1"/>
  <c r="Q44" i="1"/>
  <c r="P45" i="1"/>
  <c r="Q45" i="1"/>
  <c r="P46" i="1"/>
  <c r="Q46" i="1"/>
  <c r="P47" i="1"/>
  <c r="Q47" i="1"/>
  <c r="P48" i="1"/>
  <c r="Q48" i="1"/>
  <c r="P49" i="1"/>
  <c r="Q49" i="1"/>
  <c r="P50" i="1"/>
  <c r="Q50" i="1"/>
  <c r="P51" i="1"/>
  <c r="Q51" i="1"/>
  <c r="P52" i="1"/>
  <c r="Q52" i="1"/>
  <c r="P53" i="1"/>
  <c r="Q53" i="1"/>
  <c r="P54" i="1"/>
  <c r="Q54" i="1"/>
  <c r="P55" i="1"/>
  <c r="Q55" i="1"/>
  <c r="P56" i="1"/>
  <c r="Q56" i="1"/>
  <c r="P57" i="1"/>
  <c r="Q57" i="1"/>
  <c r="P58" i="1"/>
  <c r="Q58" i="1"/>
  <c r="P59" i="1"/>
  <c r="Q59" i="1"/>
  <c r="P60" i="1"/>
  <c r="Q60" i="1"/>
  <c r="P61" i="1"/>
  <c r="Q61" i="1"/>
  <c r="P62" i="1"/>
  <c r="Q62" i="1"/>
  <c r="P63" i="1"/>
  <c r="Q63" i="1"/>
  <c r="P64" i="1"/>
  <c r="Q64" i="1"/>
  <c r="P65" i="1"/>
  <c r="Q65" i="1"/>
  <c r="P66" i="1"/>
  <c r="Q66" i="1"/>
  <c r="P67" i="1"/>
  <c r="Q67" i="1"/>
  <c r="P68" i="1"/>
  <c r="Q68" i="1"/>
  <c r="P69" i="1"/>
  <c r="Q69" i="1"/>
  <c r="P70" i="1"/>
  <c r="Q70" i="1"/>
  <c r="P71" i="1"/>
  <c r="Q71" i="1"/>
  <c r="P72" i="1"/>
  <c r="Q72" i="1"/>
  <c r="P73" i="1"/>
  <c r="Q73" i="1"/>
  <c r="P74" i="1"/>
  <c r="Q74" i="1"/>
  <c r="P75" i="1"/>
  <c r="Q75" i="1"/>
  <c r="P76" i="1"/>
  <c r="Q76" i="1"/>
  <c r="P77" i="1"/>
  <c r="Q77" i="1"/>
  <c r="P78" i="1"/>
  <c r="Q78" i="1"/>
  <c r="P79" i="1"/>
  <c r="Q79" i="1"/>
  <c r="P80" i="1"/>
  <c r="Q80" i="1"/>
  <c r="P81" i="1"/>
  <c r="Q81" i="1"/>
  <c r="P82" i="1"/>
  <c r="Q82" i="1"/>
  <c r="P83" i="1"/>
  <c r="Q83" i="1"/>
  <c r="P84" i="1"/>
  <c r="Q84" i="1"/>
  <c r="P85" i="1"/>
  <c r="Q85" i="1"/>
  <c r="P86" i="1"/>
  <c r="Q86" i="1"/>
  <c r="P87" i="1"/>
  <c r="Q87" i="1"/>
  <c r="P88" i="1"/>
  <c r="Q88" i="1"/>
  <c r="P89" i="1"/>
  <c r="Q89" i="1"/>
  <c r="P90" i="1"/>
  <c r="Q90" i="1"/>
  <c r="P91" i="1"/>
  <c r="Q91" i="1"/>
  <c r="P92" i="1"/>
  <c r="Q92" i="1"/>
  <c r="P93" i="1"/>
  <c r="Q93" i="1"/>
  <c r="P94" i="1"/>
  <c r="Q94" i="1"/>
  <c r="P95" i="1"/>
  <c r="Q95" i="1"/>
  <c r="P96" i="1"/>
  <c r="Q96" i="1"/>
  <c r="P97" i="1"/>
  <c r="Q97" i="1"/>
  <c r="P98" i="1"/>
  <c r="Q98" i="1"/>
  <c r="P99" i="1"/>
  <c r="Q99" i="1"/>
  <c r="P100" i="1"/>
  <c r="Q100" i="1"/>
  <c r="P101" i="1"/>
  <c r="Q101" i="1"/>
  <c r="P102" i="1"/>
  <c r="Q102" i="1"/>
  <c r="P103" i="1"/>
  <c r="Q103" i="1"/>
  <c r="P104" i="1"/>
  <c r="Q104" i="1"/>
  <c r="P105" i="1"/>
  <c r="Q105" i="1"/>
  <c r="P106" i="1"/>
  <c r="Q106" i="1"/>
  <c r="P107" i="1"/>
  <c r="Q107" i="1"/>
  <c r="P108" i="1"/>
  <c r="Q108" i="1"/>
  <c r="P109" i="1"/>
  <c r="Q109" i="1"/>
  <c r="P110" i="1"/>
  <c r="Q110" i="1"/>
  <c r="P111" i="1"/>
  <c r="Q111" i="1"/>
  <c r="P112" i="1"/>
  <c r="Q112" i="1"/>
  <c r="P113" i="1"/>
  <c r="Q113" i="1"/>
  <c r="P114" i="1"/>
  <c r="Q114" i="1"/>
  <c r="P115" i="1"/>
  <c r="Q115" i="1"/>
  <c r="P116" i="1"/>
  <c r="Q116" i="1"/>
  <c r="P117" i="1"/>
  <c r="Q117" i="1"/>
  <c r="P118" i="1"/>
  <c r="Q118" i="1"/>
  <c r="P119" i="1"/>
  <c r="Q119" i="1"/>
  <c r="P120" i="1"/>
  <c r="Q120" i="1"/>
  <c r="P121" i="1"/>
  <c r="Q121" i="1"/>
  <c r="P122" i="1"/>
  <c r="Q122" i="1"/>
  <c r="P123" i="1"/>
  <c r="Q123" i="1"/>
  <c r="P124" i="1"/>
  <c r="Q124" i="1"/>
  <c r="P125" i="1"/>
  <c r="Q125" i="1"/>
  <c r="P126" i="1"/>
  <c r="Q126" i="1"/>
  <c r="P127" i="1"/>
  <c r="Q127" i="1"/>
  <c r="P128" i="1"/>
  <c r="Q128" i="1"/>
  <c r="P129" i="1"/>
  <c r="Q129" i="1"/>
  <c r="P130" i="1"/>
  <c r="Q130" i="1"/>
  <c r="P131" i="1"/>
  <c r="Q131" i="1"/>
  <c r="P132" i="1"/>
  <c r="Q132" i="1"/>
  <c r="P133" i="1"/>
  <c r="Q133" i="1"/>
  <c r="P134" i="1"/>
  <c r="Q134" i="1"/>
  <c r="P135" i="1"/>
  <c r="Q135" i="1"/>
  <c r="P136" i="1"/>
  <c r="Q136" i="1"/>
  <c r="P137" i="1"/>
  <c r="Q137" i="1"/>
  <c r="P138" i="1"/>
  <c r="Q138" i="1"/>
  <c r="P139" i="1"/>
  <c r="Q139" i="1"/>
  <c r="P140" i="1"/>
  <c r="Q140" i="1"/>
  <c r="P141" i="1"/>
  <c r="Q141" i="1"/>
  <c r="P142" i="1"/>
  <c r="Q142" i="1"/>
  <c r="P143" i="1"/>
  <c r="Q143" i="1"/>
  <c r="P144" i="1"/>
  <c r="Q144" i="1"/>
  <c r="P145" i="1"/>
  <c r="Q145" i="1"/>
  <c r="P146" i="1"/>
  <c r="Q146" i="1"/>
  <c r="P147" i="1"/>
  <c r="Q147" i="1"/>
  <c r="P148" i="1"/>
  <c r="Q148" i="1"/>
  <c r="P149" i="1"/>
  <c r="Q149" i="1"/>
  <c r="P150" i="1"/>
  <c r="Q150" i="1"/>
  <c r="P151" i="1"/>
  <c r="Q151" i="1"/>
  <c r="P152" i="1"/>
  <c r="Q152" i="1"/>
  <c r="P153" i="1"/>
  <c r="Q153" i="1"/>
  <c r="P154" i="1"/>
  <c r="Q154" i="1"/>
  <c r="P155" i="1"/>
  <c r="Q155" i="1"/>
  <c r="P156" i="1"/>
  <c r="Q156" i="1"/>
  <c r="P157" i="1"/>
  <c r="Q157" i="1"/>
  <c r="P158" i="1"/>
  <c r="Q158" i="1"/>
  <c r="P159" i="1"/>
  <c r="Q159" i="1"/>
  <c r="P160" i="1"/>
  <c r="Q160" i="1"/>
  <c r="P161" i="1"/>
  <c r="Q161" i="1"/>
  <c r="P162" i="1"/>
  <c r="Q162" i="1"/>
  <c r="P163" i="1"/>
  <c r="Q163" i="1"/>
  <c r="P164" i="1"/>
  <c r="Q164" i="1"/>
  <c r="P165" i="1"/>
  <c r="Q165" i="1"/>
  <c r="P166" i="1"/>
  <c r="Q166" i="1"/>
  <c r="P167" i="1"/>
  <c r="Q167" i="1"/>
  <c r="P168" i="1"/>
  <c r="Q168" i="1"/>
  <c r="P169" i="1"/>
  <c r="Q169" i="1"/>
  <c r="P170" i="1"/>
  <c r="Q170" i="1"/>
  <c r="P171" i="1"/>
  <c r="Q171" i="1"/>
  <c r="P172" i="1"/>
  <c r="Q172" i="1"/>
  <c r="P173" i="1"/>
  <c r="Q173" i="1"/>
  <c r="P174" i="1"/>
  <c r="Q174" i="1"/>
  <c r="P175" i="1"/>
  <c r="Q175" i="1"/>
  <c r="P176" i="1"/>
  <c r="Q176" i="1"/>
  <c r="P177" i="1"/>
  <c r="Q177" i="1"/>
  <c r="P178" i="1"/>
  <c r="Q178" i="1"/>
  <c r="P179" i="1"/>
  <c r="Q179" i="1"/>
  <c r="P180" i="1"/>
  <c r="Q180" i="1"/>
  <c r="P181" i="1"/>
  <c r="Q181" i="1"/>
  <c r="P182" i="1"/>
  <c r="Q182" i="1"/>
  <c r="P183" i="1"/>
  <c r="Q183" i="1"/>
  <c r="P184" i="1"/>
  <c r="Q184" i="1"/>
  <c r="P185" i="1"/>
  <c r="Q185" i="1"/>
  <c r="P186" i="1"/>
  <c r="Q186" i="1"/>
  <c r="P187" i="1"/>
  <c r="Q187" i="1"/>
  <c r="P188" i="1"/>
  <c r="Q188" i="1"/>
  <c r="P189" i="1"/>
  <c r="Q189" i="1"/>
  <c r="P190" i="1"/>
  <c r="Q190" i="1"/>
  <c r="P191" i="1"/>
  <c r="Q191" i="1"/>
  <c r="P192" i="1"/>
  <c r="Q192" i="1"/>
  <c r="P193" i="1"/>
  <c r="Q193" i="1"/>
  <c r="P194" i="1"/>
  <c r="Q194" i="1"/>
  <c r="P195" i="1"/>
  <c r="Q195" i="1"/>
  <c r="P196" i="1"/>
  <c r="Q196" i="1"/>
  <c r="P197" i="1"/>
  <c r="Q197" i="1"/>
  <c r="P198" i="1"/>
  <c r="Q198" i="1"/>
  <c r="P199" i="1"/>
  <c r="Q199" i="1"/>
  <c r="P200" i="1"/>
  <c r="Q200" i="1"/>
  <c r="P201" i="1"/>
  <c r="Q201" i="1"/>
  <c r="P202" i="1"/>
  <c r="Q202" i="1"/>
  <c r="P203" i="1"/>
  <c r="Q203" i="1"/>
  <c r="P204" i="1"/>
  <c r="Q204" i="1"/>
  <c r="P205" i="1"/>
  <c r="Q205" i="1"/>
  <c r="P206" i="1"/>
  <c r="Q206" i="1"/>
  <c r="P207" i="1"/>
  <c r="Q207" i="1"/>
  <c r="P208" i="1"/>
  <c r="Q208" i="1"/>
  <c r="P209" i="1"/>
  <c r="Q209" i="1"/>
  <c r="P210" i="1"/>
  <c r="Q210" i="1"/>
  <c r="P211" i="1"/>
  <c r="Q211" i="1"/>
  <c r="P212" i="1"/>
  <c r="Q212" i="1"/>
  <c r="P213" i="1"/>
  <c r="Q213" i="1"/>
  <c r="P214" i="1"/>
  <c r="Q214" i="1"/>
  <c r="P215" i="1"/>
  <c r="Q215" i="1"/>
  <c r="P216" i="1"/>
  <c r="Q216" i="1"/>
  <c r="P217" i="1"/>
  <c r="Q217" i="1"/>
  <c r="P218" i="1"/>
  <c r="Q218" i="1"/>
  <c r="P219" i="1"/>
  <c r="Q219" i="1"/>
  <c r="P220" i="1"/>
  <c r="Q220" i="1"/>
  <c r="P221" i="1"/>
  <c r="Q221" i="1"/>
  <c r="P222" i="1"/>
  <c r="Q222" i="1"/>
  <c r="P223" i="1"/>
  <c r="Q223" i="1"/>
  <c r="P224" i="1"/>
  <c r="Q224" i="1"/>
  <c r="P225" i="1"/>
  <c r="Q225" i="1"/>
  <c r="P226" i="1"/>
  <c r="Q226" i="1"/>
  <c r="P227" i="1"/>
  <c r="Q227" i="1"/>
  <c r="P228" i="1"/>
  <c r="Q228" i="1"/>
  <c r="P229" i="1"/>
  <c r="Q229" i="1"/>
  <c r="P230" i="1"/>
  <c r="Q230" i="1"/>
  <c r="P231" i="1"/>
  <c r="Q231" i="1"/>
  <c r="P232" i="1"/>
  <c r="Q232" i="1"/>
  <c r="P233" i="1"/>
  <c r="Q233" i="1"/>
  <c r="P234" i="1"/>
  <c r="Q234" i="1"/>
  <c r="P235" i="1"/>
  <c r="Q235" i="1"/>
  <c r="P236" i="1"/>
  <c r="Q236" i="1"/>
  <c r="P237" i="1"/>
  <c r="Q237" i="1"/>
  <c r="P238" i="1"/>
  <c r="Q238" i="1"/>
  <c r="P239" i="1"/>
  <c r="Q239" i="1"/>
  <c r="P240" i="1"/>
  <c r="Q240" i="1"/>
  <c r="P241" i="1"/>
  <c r="Q241" i="1"/>
  <c r="P242" i="1"/>
  <c r="Q242" i="1"/>
  <c r="P243" i="1"/>
  <c r="Q243" i="1"/>
  <c r="P244" i="1"/>
  <c r="Q244" i="1"/>
  <c r="P245" i="1"/>
  <c r="Q245" i="1"/>
  <c r="P246" i="1"/>
  <c r="Q246" i="1"/>
  <c r="P247" i="1"/>
  <c r="Q247" i="1"/>
  <c r="P248" i="1"/>
  <c r="Q248" i="1"/>
  <c r="P249" i="1"/>
  <c r="Q249" i="1"/>
  <c r="P250" i="1"/>
  <c r="Q250" i="1"/>
  <c r="P251" i="1"/>
  <c r="Q251" i="1"/>
  <c r="P252" i="1"/>
  <c r="Q252" i="1"/>
  <c r="P253" i="1"/>
  <c r="Q253" i="1"/>
  <c r="P254" i="1"/>
  <c r="Q254" i="1"/>
  <c r="P255" i="1"/>
  <c r="Q255" i="1"/>
  <c r="P256" i="1"/>
  <c r="Q256" i="1"/>
  <c r="P257" i="1"/>
  <c r="Q257" i="1"/>
  <c r="P258" i="1"/>
  <c r="Q258" i="1"/>
  <c r="P259" i="1"/>
  <c r="Q259" i="1"/>
  <c r="P260" i="1"/>
  <c r="Q260" i="1"/>
  <c r="P261" i="1"/>
  <c r="Q261" i="1"/>
  <c r="P262" i="1"/>
  <c r="Q262" i="1"/>
  <c r="P263" i="1"/>
  <c r="Q263" i="1"/>
  <c r="P264" i="1"/>
  <c r="Q264" i="1"/>
  <c r="P265" i="1"/>
  <c r="Q265" i="1"/>
  <c r="P266" i="1"/>
  <c r="Q266" i="1"/>
  <c r="P267" i="1"/>
  <c r="Q267" i="1"/>
  <c r="P268" i="1"/>
  <c r="Q268" i="1"/>
  <c r="P269" i="1"/>
  <c r="Q269" i="1"/>
  <c r="P270" i="1"/>
  <c r="Q270" i="1"/>
  <c r="P271" i="1"/>
  <c r="Q271" i="1"/>
  <c r="P272" i="1"/>
  <c r="Q272" i="1"/>
  <c r="P273" i="1"/>
  <c r="Q273" i="1"/>
  <c r="P274" i="1"/>
  <c r="Q274" i="1"/>
  <c r="P275" i="1"/>
  <c r="Q275" i="1"/>
  <c r="P276" i="1"/>
  <c r="Q276" i="1"/>
  <c r="P277" i="1"/>
  <c r="Q277" i="1"/>
  <c r="P278" i="1"/>
  <c r="Q278" i="1"/>
  <c r="P279" i="1"/>
  <c r="Q279" i="1"/>
  <c r="P280" i="1"/>
  <c r="Q280" i="1"/>
  <c r="P281" i="1"/>
  <c r="Q281" i="1"/>
  <c r="P282" i="1"/>
  <c r="Q282" i="1"/>
  <c r="P283" i="1"/>
  <c r="Q283" i="1"/>
  <c r="P284" i="1"/>
  <c r="Q284" i="1"/>
  <c r="P285" i="1"/>
  <c r="Q285" i="1"/>
  <c r="P286" i="1"/>
  <c r="Q286" i="1"/>
  <c r="P287" i="1"/>
  <c r="Q287" i="1"/>
  <c r="P288" i="1"/>
  <c r="Q288" i="1"/>
  <c r="P289" i="1"/>
  <c r="Q289" i="1"/>
  <c r="P290" i="1"/>
  <c r="Q290" i="1"/>
  <c r="P291" i="1"/>
  <c r="Q291" i="1"/>
  <c r="P292" i="1"/>
  <c r="Q292" i="1"/>
  <c r="P293" i="1"/>
  <c r="Q293" i="1"/>
  <c r="P294" i="1"/>
  <c r="Q294" i="1"/>
  <c r="P295" i="1"/>
  <c r="Q295" i="1"/>
  <c r="P296" i="1"/>
  <c r="Q296" i="1"/>
  <c r="P297" i="1"/>
  <c r="Q297" i="1"/>
  <c r="P298" i="1"/>
  <c r="Q298" i="1"/>
  <c r="P299" i="1"/>
  <c r="Q299" i="1"/>
  <c r="P300" i="1"/>
  <c r="Q300" i="1"/>
  <c r="P301" i="1"/>
  <c r="Q301" i="1"/>
  <c r="P302" i="1"/>
  <c r="Q302" i="1"/>
  <c r="P303" i="1"/>
  <c r="Q303" i="1"/>
  <c r="P304" i="1"/>
  <c r="Q304" i="1"/>
  <c r="P305" i="1"/>
  <c r="Q305" i="1"/>
  <c r="P306" i="1"/>
  <c r="Q306" i="1"/>
  <c r="P307" i="1"/>
  <c r="Q307" i="1"/>
  <c r="P308" i="1"/>
  <c r="Q308" i="1"/>
  <c r="P309" i="1"/>
  <c r="Q309" i="1"/>
  <c r="P310" i="1"/>
  <c r="Q310" i="1"/>
  <c r="P311" i="1"/>
  <c r="Q311" i="1"/>
  <c r="P312" i="1"/>
  <c r="Q312" i="1"/>
  <c r="P313" i="1"/>
  <c r="Q313" i="1"/>
  <c r="P314" i="1"/>
  <c r="Q314" i="1"/>
  <c r="P315" i="1"/>
  <c r="Q315" i="1"/>
  <c r="P316" i="1"/>
  <c r="Q316" i="1"/>
  <c r="P317" i="1"/>
  <c r="Q317" i="1"/>
  <c r="P318" i="1"/>
  <c r="Q318" i="1"/>
  <c r="P319" i="1"/>
  <c r="Q319" i="1"/>
  <c r="P320" i="1"/>
  <c r="Q320" i="1"/>
  <c r="P321" i="1"/>
  <c r="Q321" i="1"/>
  <c r="P322" i="1"/>
  <c r="Q322" i="1"/>
  <c r="P323" i="1"/>
  <c r="Q323" i="1"/>
  <c r="P324" i="1"/>
  <c r="Q324" i="1"/>
  <c r="P325" i="1"/>
  <c r="Q325" i="1"/>
  <c r="P326" i="1"/>
  <c r="Q326" i="1"/>
  <c r="P327" i="1"/>
  <c r="Q327" i="1"/>
  <c r="P328" i="1"/>
  <c r="Q328" i="1"/>
  <c r="P329" i="1"/>
  <c r="Q329" i="1"/>
  <c r="P330" i="1"/>
  <c r="Q330" i="1"/>
  <c r="P331" i="1"/>
  <c r="Q331" i="1"/>
  <c r="P332" i="1"/>
  <c r="Q332" i="1"/>
  <c r="P333" i="1"/>
  <c r="Q333" i="1"/>
  <c r="P334" i="1"/>
  <c r="Q334" i="1"/>
  <c r="P335" i="1"/>
  <c r="Q335" i="1"/>
  <c r="P336" i="1"/>
  <c r="Q336" i="1"/>
  <c r="P337" i="1"/>
  <c r="Q337" i="1"/>
  <c r="P338" i="1"/>
  <c r="Q338" i="1"/>
  <c r="P339" i="1"/>
  <c r="Q339" i="1"/>
  <c r="P340" i="1"/>
  <c r="Q340" i="1"/>
  <c r="P341" i="1"/>
  <c r="Q341" i="1"/>
  <c r="P342" i="1"/>
  <c r="Q342" i="1"/>
  <c r="P343" i="1"/>
  <c r="Q343" i="1"/>
  <c r="P344" i="1"/>
  <c r="Q344" i="1"/>
  <c r="P345" i="1"/>
  <c r="Q345" i="1"/>
  <c r="P346" i="1"/>
  <c r="Q346" i="1"/>
  <c r="P347" i="1"/>
  <c r="Q347" i="1"/>
  <c r="P348" i="1"/>
  <c r="Q348" i="1"/>
  <c r="P349" i="1"/>
  <c r="Q349" i="1"/>
  <c r="P350" i="1"/>
  <c r="Q350" i="1"/>
  <c r="P351" i="1"/>
  <c r="Q351" i="1"/>
  <c r="P352" i="1"/>
  <c r="Q352" i="1"/>
  <c r="P353" i="1"/>
  <c r="Q353" i="1"/>
  <c r="P354" i="1"/>
  <c r="Q354" i="1"/>
  <c r="P355" i="1"/>
  <c r="Q355" i="1"/>
  <c r="P356" i="1"/>
  <c r="Q356" i="1"/>
  <c r="P357" i="1"/>
  <c r="Q357" i="1"/>
  <c r="P358" i="1"/>
  <c r="Q358" i="1"/>
  <c r="P359" i="1"/>
  <c r="Q359" i="1"/>
  <c r="P360" i="1"/>
  <c r="Q360" i="1"/>
  <c r="P361" i="1"/>
  <c r="Q361" i="1"/>
  <c r="P362" i="1"/>
  <c r="Q362" i="1"/>
  <c r="P363" i="1"/>
  <c r="Q363" i="1"/>
  <c r="P364" i="1"/>
  <c r="Q364" i="1"/>
  <c r="P365" i="1"/>
  <c r="Q365" i="1"/>
  <c r="P366" i="1"/>
  <c r="Q366" i="1"/>
  <c r="P367" i="1"/>
  <c r="Q367" i="1"/>
  <c r="P368" i="1"/>
  <c r="Q368" i="1"/>
  <c r="P369" i="1"/>
  <c r="Q369" i="1"/>
  <c r="P370" i="1"/>
  <c r="Q370" i="1"/>
  <c r="P371" i="1"/>
  <c r="Q371" i="1"/>
  <c r="P372" i="1"/>
  <c r="Q372" i="1"/>
  <c r="P373" i="1"/>
  <c r="Q373" i="1"/>
  <c r="P374" i="1"/>
  <c r="Q374" i="1"/>
  <c r="P375" i="1"/>
  <c r="Q375" i="1"/>
  <c r="P376" i="1"/>
  <c r="Q376" i="1"/>
  <c r="P377" i="1"/>
  <c r="Q377" i="1"/>
  <c r="P378" i="1"/>
  <c r="Q378" i="1"/>
  <c r="P379" i="1"/>
  <c r="Q379" i="1"/>
  <c r="P380" i="1"/>
  <c r="Q380" i="1"/>
  <c r="P381" i="1"/>
  <c r="Q381" i="1"/>
  <c r="P382" i="1"/>
  <c r="Q382" i="1"/>
  <c r="P383" i="1"/>
  <c r="Q383" i="1"/>
  <c r="P384" i="1"/>
  <c r="Q384" i="1"/>
  <c r="P385" i="1"/>
  <c r="Q385" i="1"/>
  <c r="P386" i="1"/>
  <c r="Q386" i="1"/>
  <c r="P387" i="1"/>
  <c r="Q387" i="1"/>
  <c r="P388" i="1"/>
  <c r="Q388" i="1"/>
  <c r="P389" i="1"/>
  <c r="Q389" i="1"/>
  <c r="P390" i="1"/>
  <c r="Q390" i="1"/>
  <c r="P391" i="1"/>
  <c r="Q391" i="1"/>
  <c r="P392" i="1"/>
  <c r="Q392" i="1"/>
  <c r="P393" i="1"/>
  <c r="Q393" i="1"/>
  <c r="P394" i="1"/>
  <c r="Q394" i="1"/>
  <c r="P395" i="1"/>
  <c r="Q395" i="1"/>
  <c r="P396" i="1"/>
  <c r="Q396" i="1"/>
  <c r="P397" i="1"/>
  <c r="Q397" i="1"/>
  <c r="P398" i="1"/>
  <c r="Q398" i="1"/>
  <c r="P399" i="1"/>
  <c r="Q399" i="1"/>
  <c r="P400" i="1"/>
  <c r="Q400" i="1"/>
  <c r="P401" i="1"/>
  <c r="Q401" i="1"/>
  <c r="P402" i="1"/>
  <c r="Q402" i="1"/>
  <c r="P403" i="1"/>
  <c r="Q403" i="1"/>
  <c r="P404" i="1"/>
  <c r="Q404" i="1"/>
  <c r="P405" i="1"/>
  <c r="Q405" i="1"/>
  <c r="P406" i="1"/>
  <c r="Q406" i="1"/>
  <c r="P407" i="1"/>
  <c r="Q407" i="1"/>
  <c r="P408" i="1"/>
  <c r="Q408" i="1"/>
  <c r="P409" i="1"/>
  <c r="Q409" i="1"/>
  <c r="P410" i="1"/>
  <c r="Q410" i="1"/>
  <c r="P411" i="1"/>
  <c r="Q411" i="1"/>
  <c r="P412" i="1"/>
  <c r="Q412" i="1"/>
  <c r="P413" i="1"/>
  <c r="Q413" i="1"/>
  <c r="P414" i="1"/>
  <c r="Q414" i="1"/>
  <c r="P415" i="1"/>
  <c r="Q415" i="1"/>
  <c r="P416" i="1"/>
  <c r="Q416" i="1"/>
  <c r="P417" i="1"/>
  <c r="Q417" i="1"/>
  <c r="P418" i="1"/>
  <c r="Q418" i="1"/>
  <c r="P419" i="1"/>
  <c r="Q419" i="1"/>
  <c r="P420" i="1"/>
  <c r="Q420" i="1"/>
  <c r="P421" i="1"/>
  <c r="Q421" i="1"/>
  <c r="P422" i="1"/>
  <c r="Q422" i="1"/>
  <c r="P423" i="1"/>
  <c r="Q423" i="1"/>
  <c r="P424" i="1"/>
  <c r="Q424" i="1"/>
  <c r="P425" i="1"/>
  <c r="Q425" i="1"/>
  <c r="P426" i="1"/>
  <c r="Q426" i="1"/>
  <c r="P427" i="1"/>
  <c r="Q427" i="1"/>
  <c r="P428" i="1"/>
  <c r="Q428" i="1"/>
  <c r="P429" i="1"/>
  <c r="Q429" i="1"/>
  <c r="P430" i="1"/>
  <c r="Q430" i="1"/>
  <c r="P431" i="1"/>
  <c r="Q431" i="1"/>
  <c r="P432" i="1"/>
  <c r="Q432" i="1"/>
  <c r="P433" i="1"/>
  <c r="Q433" i="1"/>
  <c r="P434" i="1"/>
  <c r="Q434" i="1"/>
  <c r="P435" i="1"/>
  <c r="Q435" i="1"/>
  <c r="P436" i="1"/>
  <c r="Q436" i="1"/>
  <c r="P437" i="1"/>
  <c r="Q437" i="1"/>
  <c r="P438" i="1"/>
  <c r="Q438" i="1"/>
  <c r="P439" i="1"/>
  <c r="Q439" i="1"/>
  <c r="P440" i="1"/>
  <c r="Q440" i="1"/>
  <c r="P441" i="1"/>
  <c r="Q441" i="1"/>
  <c r="P442" i="1"/>
  <c r="Q442" i="1"/>
  <c r="P443" i="1"/>
  <c r="Q443" i="1"/>
  <c r="P444" i="1"/>
  <c r="Q444" i="1"/>
  <c r="P445" i="1"/>
  <c r="Q445" i="1"/>
  <c r="P446" i="1"/>
  <c r="Q446" i="1"/>
  <c r="P447" i="1"/>
  <c r="Q447" i="1"/>
  <c r="P448" i="1"/>
  <c r="Q448" i="1"/>
  <c r="P449" i="1"/>
  <c r="Q449" i="1"/>
  <c r="P450" i="1"/>
  <c r="Q450" i="1"/>
  <c r="P451" i="1"/>
  <c r="Q451" i="1"/>
  <c r="P452" i="1"/>
  <c r="Q452" i="1"/>
  <c r="P453" i="1"/>
  <c r="Q453" i="1"/>
  <c r="P454" i="1"/>
  <c r="Q454" i="1"/>
  <c r="P455" i="1"/>
  <c r="Q455" i="1"/>
  <c r="P456" i="1"/>
  <c r="Q456" i="1"/>
  <c r="P457" i="1"/>
  <c r="Q457" i="1"/>
  <c r="P458" i="1"/>
  <c r="Q458" i="1"/>
  <c r="P459" i="1"/>
  <c r="Q459" i="1"/>
  <c r="P460" i="1"/>
  <c r="Q460" i="1"/>
  <c r="P461" i="1"/>
  <c r="Q461" i="1"/>
  <c r="P462" i="1"/>
  <c r="Q462" i="1"/>
  <c r="P463" i="1"/>
  <c r="Q463" i="1"/>
  <c r="P464" i="1"/>
  <c r="Q464" i="1"/>
  <c r="P465" i="1"/>
  <c r="Q465" i="1"/>
  <c r="P466" i="1"/>
  <c r="Q466" i="1"/>
  <c r="P467" i="1"/>
  <c r="Q467" i="1"/>
  <c r="P468" i="1"/>
  <c r="Q468" i="1"/>
  <c r="P469" i="1"/>
  <c r="Q469" i="1"/>
  <c r="P470" i="1"/>
  <c r="Q470" i="1"/>
  <c r="P471" i="1"/>
  <c r="Q471" i="1"/>
  <c r="P472" i="1"/>
  <c r="Q472" i="1"/>
  <c r="P473" i="1"/>
  <c r="Q473" i="1"/>
  <c r="P474" i="1"/>
  <c r="Q474" i="1"/>
  <c r="P475" i="1"/>
  <c r="Q475" i="1"/>
  <c r="P476" i="1"/>
  <c r="Q476" i="1"/>
  <c r="P477" i="1"/>
  <c r="Q477" i="1"/>
  <c r="P478" i="1"/>
  <c r="Q478" i="1"/>
  <c r="P479" i="1"/>
  <c r="Q479" i="1"/>
  <c r="P480" i="1"/>
  <c r="Q480" i="1"/>
  <c r="P481" i="1"/>
  <c r="Q481" i="1"/>
  <c r="P482" i="1"/>
  <c r="Q482" i="1"/>
  <c r="P483" i="1"/>
  <c r="Q483" i="1"/>
  <c r="P484" i="1"/>
  <c r="Q484" i="1"/>
  <c r="P485" i="1"/>
  <c r="Q485" i="1"/>
  <c r="P486" i="1"/>
  <c r="Q486" i="1"/>
  <c r="P487" i="1"/>
  <c r="Q487" i="1"/>
  <c r="P488" i="1"/>
  <c r="Q488" i="1"/>
  <c r="P489" i="1"/>
  <c r="Q489" i="1"/>
  <c r="P490" i="1"/>
  <c r="Q490" i="1"/>
  <c r="P491" i="1"/>
  <c r="Q491" i="1"/>
  <c r="P492" i="1"/>
  <c r="Q492" i="1"/>
  <c r="P493" i="1"/>
  <c r="Q493" i="1"/>
  <c r="P494" i="1"/>
  <c r="Q494" i="1"/>
  <c r="P495" i="1"/>
  <c r="Q495" i="1"/>
  <c r="P496" i="1"/>
  <c r="Q496" i="1"/>
  <c r="P497" i="1"/>
  <c r="Q497" i="1"/>
  <c r="P498" i="1"/>
  <c r="Q498" i="1"/>
  <c r="P499" i="1"/>
  <c r="Q499" i="1"/>
  <c r="P500" i="1"/>
  <c r="Q500" i="1"/>
  <c r="P501" i="1"/>
  <c r="Q501" i="1"/>
  <c r="P502" i="1"/>
  <c r="Q502" i="1"/>
  <c r="P503" i="1"/>
  <c r="Q503" i="1"/>
  <c r="P504" i="1"/>
  <c r="Q504" i="1"/>
  <c r="P505" i="1"/>
  <c r="Q505" i="1"/>
  <c r="P506" i="1"/>
  <c r="Q506" i="1"/>
  <c r="P507" i="1"/>
  <c r="Q507" i="1"/>
  <c r="P508" i="1"/>
  <c r="Q508" i="1"/>
  <c r="P509" i="1"/>
  <c r="Q509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H23" i="1"/>
  <c r="H27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14" i="1"/>
  <c r="B16" i="1"/>
  <c r="Y16" i="1"/>
  <c r="H28" i="1"/>
  <c r="B6" i="4"/>
  <c r="B6" i="1"/>
  <c r="B6" i="2"/>
  <c r="E509" i="1"/>
  <c r="D509" i="1"/>
  <c r="C509" i="1"/>
  <c r="E508" i="1"/>
  <c r="D508" i="1"/>
  <c r="C508" i="1"/>
  <c r="E507" i="1"/>
  <c r="D507" i="1"/>
  <c r="C507" i="1"/>
  <c r="E506" i="1"/>
  <c r="D506" i="1"/>
  <c r="C506" i="1"/>
  <c r="E505" i="1"/>
  <c r="D505" i="1"/>
  <c r="C505" i="1"/>
  <c r="E504" i="1"/>
  <c r="D504" i="1"/>
  <c r="C504" i="1"/>
  <c r="E503" i="1"/>
  <c r="D503" i="1"/>
  <c r="C503" i="1"/>
  <c r="E502" i="1"/>
  <c r="D502" i="1"/>
  <c r="C502" i="1"/>
  <c r="E501" i="1"/>
  <c r="D501" i="1"/>
  <c r="C501" i="1"/>
  <c r="E500" i="1"/>
  <c r="D500" i="1"/>
  <c r="C500" i="1"/>
  <c r="E499" i="1"/>
  <c r="D499" i="1"/>
  <c r="C499" i="1"/>
  <c r="E498" i="1"/>
  <c r="D498" i="1"/>
  <c r="C498" i="1"/>
  <c r="E497" i="1"/>
  <c r="D497" i="1"/>
  <c r="C497" i="1"/>
  <c r="E496" i="1"/>
  <c r="D496" i="1"/>
  <c r="C496" i="1"/>
  <c r="E495" i="1"/>
  <c r="D495" i="1"/>
  <c r="C495" i="1"/>
  <c r="E494" i="1"/>
  <c r="D494" i="1"/>
  <c r="C494" i="1"/>
  <c r="E493" i="1"/>
  <c r="D493" i="1"/>
  <c r="C493" i="1"/>
  <c r="E492" i="1"/>
  <c r="D492" i="1"/>
  <c r="C492" i="1"/>
  <c r="E491" i="1"/>
  <c r="D491" i="1"/>
  <c r="C491" i="1"/>
  <c r="E490" i="1"/>
  <c r="D490" i="1"/>
  <c r="C490" i="1"/>
  <c r="E489" i="1"/>
  <c r="D489" i="1"/>
  <c r="C489" i="1"/>
  <c r="E488" i="1"/>
  <c r="D488" i="1"/>
  <c r="C488" i="1"/>
  <c r="E487" i="1"/>
  <c r="D487" i="1"/>
  <c r="C487" i="1"/>
  <c r="E486" i="1"/>
  <c r="D486" i="1"/>
  <c r="C486" i="1"/>
  <c r="E485" i="1"/>
  <c r="D485" i="1"/>
  <c r="C485" i="1"/>
  <c r="E484" i="1"/>
  <c r="D484" i="1"/>
  <c r="C484" i="1"/>
  <c r="E483" i="1"/>
  <c r="D483" i="1"/>
  <c r="C483" i="1"/>
  <c r="E482" i="1"/>
  <c r="D482" i="1"/>
  <c r="C482" i="1"/>
  <c r="E481" i="1"/>
  <c r="D481" i="1"/>
  <c r="C481" i="1"/>
  <c r="E480" i="1"/>
  <c r="D480" i="1"/>
  <c r="C480" i="1"/>
  <c r="E479" i="1"/>
  <c r="D479" i="1"/>
  <c r="C479" i="1"/>
  <c r="E478" i="1"/>
  <c r="D478" i="1"/>
  <c r="C478" i="1"/>
  <c r="E477" i="1"/>
  <c r="D477" i="1"/>
  <c r="C477" i="1"/>
  <c r="E476" i="1"/>
  <c r="D476" i="1"/>
  <c r="C476" i="1"/>
  <c r="E475" i="1"/>
  <c r="D475" i="1"/>
  <c r="C475" i="1"/>
  <c r="E474" i="1"/>
  <c r="D474" i="1"/>
  <c r="C474" i="1"/>
  <c r="E473" i="1"/>
  <c r="D473" i="1"/>
  <c r="C473" i="1"/>
  <c r="E472" i="1"/>
  <c r="D472" i="1"/>
  <c r="C472" i="1"/>
  <c r="E471" i="1"/>
  <c r="D471" i="1"/>
  <c r="C471" i="1"/>
  <c r="E470" i="1"/>
  <c r="D470" i="1"/>
  <c r="C470" i="1"/>
  <c r="E469" i="1"/>
  <c r="D469" i="1"/>
  <c r="C469" i="1"/>
  <c r="E468" i="1"/>
  <c r="D468" i="1"/>
  <c r="C468" i="1"/>
  <c r="E467" i="1"/>
  <c r="D467" i="1"/>
  <c r="C467" i="1"/>
  <c r="E466" i="1"/>
  <c r="D466" i="1"/>
  <c r="C466" i="1"/>
  <c r="E465" i="1"/>
  <c r="D465" i="1"/>
  <c r="C465" i="1"/>
  <c r="E464" i="1"/>
  <c r="D464" i="1"/>
  <c r="C464" i="1"/>
  <c r="E463" i="1"/>
  <c r="D463" i="1"/>
  <c r="C463" i="1"/>
  <c r="E462" i="1"/>
  <c r="D462" i="1"/>
  <c r="C462" i="1"/>
  <c r="E461" i="1"/>
  <c r="D461" i="1"/>
  <c r="C461" i="1"/>
  <c r="E460" i="1"/>
  <c r="D460" i="1"/>
  <c r="C460" i="1"/>
  <c r="E459" i="1"/>
  <c r="D459" i="1"/>
  <c r="C459" i="1"/>
  <c r="E458" i="1"/>
  <c r="D458" i="1"/>
  <c r="C458" i="1"/>
  <c r="E457" i="1"/>
  <c r="D457" i="1"/>
  <c r="C457" i="1"/>
  <c r="E456" i="1"/>
  <c r="D456" i="1"/>
  <c r="C456" i="1"/>
  <c r="E455" i="1"/>
  <c r="D455" i="1"/>
  <c r="C455" i="1"/>
  <c r="E454" i="1"/>
  <c r="D454" i="1"/>
  <c r="C454" i="1"/>
  <c r="E453" i="1"/>
  <c r="D453" i="1"/>
  <c r="C453" i="1"/>
  <c r="E452" i="1"/>
  <c r="D452" i="1"/>
  <c r="C452" i="1"/>
  <c r="E451" i="1"/>
  <c r="D451" i="1"/>
  <c r="C451" i="1"/>
  <c r="E450" i="1"/>
  <c r="D450" i="1"/>
  <c r="C450" i="1"/>
  <c r="E449" i="1"/>
  <c r="D449" i="1"/>
  <c r="C449" i="1"/>
  <c r="E448" i="1"/>
  <c r="D448" i="1"/>
  <c r="C448" i="1"/>
  <c r="E447" i="1"/>
  <c r="D447" i="1"/>
  <c r="C447" i="1"/>
  <c r="E446" i="1"/>
  <c r="D446" i="1"/>
  <c r="C446" i="1"/>
  <c r="E445" i="1"/>
  <c r="D445" i="1"/>
  <c r="C445" i="1"/>
  <c r="E444" i="1"/>
  <c r="D444" i="1"/>
  <c r="C444" i="1"/>
  <c r="E443" i="1"/>
  <c r="D443" i="1"/>
  <c r="C443" i="1"/>
  <c r="E442" i="1"/>
  <c r="D442" i="1"/>
  <c r="C442" i="1"/>
  <c r="E441" i="1"/>
  <c r="D441" i="1"/>
  <c r="C441" i="1"/>
  <c r="E440" i="1"/>
  <c r="D440" i="1"/>
  <c r="C440" i="1"/>
  <c r="E439" i="1"/>
  <c r="D439" i="1"/>
  <c r="C439" i="1"/>
  <c r="E438" i="1"/>
  <c r="D438" i="1"/>
  <c r="C438" i="1"/>
  <c r="E437" i="1"/>
  <c r="D437" i="1"/>
  <c r="C437" i="1"/>
  <c r="E436" i="1"/>
  <c r="D436" i="1"/>
  <c r="C436" i="1"/>
  <c r="E435" i="1"/>
  <c r="D435" i="1"/>
  <c r="C435" i="1"/>
  <c r="E434" i="1"/>
  <c r="D434" i="1"/>
  <c r="C434" i="1"/>
  <c r="E433" i="1"/>
  <c r="D433" i="1"/>
  <c r="C433" i="1"/>
  <c r="E432" i="1"/>
  <c r="D432" i="1"/>
  <c r="C432" i="1"/>
  <c r="E431" i="1"/>
  <c r="D431" i="1"/>
  <c r="C431" i="1"/>
  <c r="E430" i="1"/>
  <c r="D430" i="1"/>
  <c r="C430" i="1"/>
  <c r="E429" i="1"/>
  <c r="D429" i="1"/>
  <c r="C429" i="1"/>
  <c r="E428" i="1"/>
  <c r="D428" i="1"/>
  <c r="C428" i="1"/>
  <c r="E427" i="1"/>
  <c r="D427" i="1"/>
  <c r="C427" i="1"/>
  <c r="E426" i="1"/>
  <c r="D426" i="1"/>
  <c r="C426" i="1"/>
  <c r="E425" i="1"/>
  <c r="D425" i="1"/>
  <c r="C425" i="1"/>
  <c r="E424" i="1"/>
  <c r="D424" i="1"/>
  <c r="C424" i="1"/>
  <c r="E423" i="1"/>
  <c r="D423" i="1"/>
  <c r="C423" i="1"/>
  <c r="E422" i="1"/>
  <c r="D422" i="1"/>
  <c r="C422" i="1"/>
  <c r="E421" i="1"/>
  <c r="D421" i="1"/>
  <c r="C421" i="1"/>
  <c r="E420" i="1"/>
  <c r="D420" i="1"/>
  <c r="C420" i="1"/>
  <c r="E419" i="1"/>
  <c r="D419" i="1"/>
  <c r="C419" i="1"/>
  <c r="E418" i="1"/>
  <c r="D418" i="1"/>
  <c r="C418" i="1"/>
  <c r="E417" i="1"/>
  <c r="D417" i="1"/>
  <c r="C417" i="1"/>
  <c r="E416" i="1"/>
  <c r="D416" i="1"/>
  <c r="C416" i="1"/>
  <c r="E415" i="1"/>
  <c r="D415" i="1"/>
  <c r="C415" i="1"/>
  <c r="E414" i="1"/>
  <c r="D414" i="1"/>
  <c r="C414" i="1"/>
  <c r="E413" i="1"/>
  <c r="D413" i="1"/>
  <c r="C413" i="1"/>
  <c r="E412" i="1"/>
  <c r="D412" i="1"/>
  <c r="C412" i="1"/>
  <c r="E411" i="1"/>
  <c r="D411" i="1"/>
  <c r="C411" i="1"/>
  <c r="E410" i="1"/>
  <c r="D410" i="1"/>
  <c r="C410" i="1"/>
  <c r="E409" i="1"/>
  <c r="D409" i="1"/>
  <c r="C409" i="1"/>
  <c r="E408" i="1"/>
  <c r="D408" i="1"/>
  <c r="C408" i="1"/>
  <c r="E407" i="1"/>
  <c r="D407" i="1"/>
  <c r="C407" i="1"/>
  <c r="E406" i="1"/>
  <c r="D406" i="1"/>
  <c r="C406" i="1"/>
  <c r="E405" i="1"/>
  <c r="D405" i="1"/>
  <c r="C405" i="1"/>
  <c r="E404" i="1"/>
  <c r="D404" i="1"/>
  <c r="C404" i="1"/>
  <c r="E403" i="1"/>
  <c r="D403" i="1"/>
  <c r="C403" i="1"/>
  <c r="E402" i="1"/>
  <c r="D402" i="1"/>
  <c r="C402" i="1"/>
  <c r="E401" i="1"/>
  <c r="D401" i="1"/>
  <c r="C401" i="1"/>
  <c r="E400" i="1"/>
  <c r="D400" i="1"/>
  <c r="C400" i="1"/>
  <c r="E399" i="1"/>
  <c r="D399" i="1"/>
  <c r="C399" i="1"/>
  <c r="E398" i="1"/>
  <c r="D398" i="1"/>
  <c r="C398" i="1"/>
  <c r="E397" i="1"/>
  <c r="D397" i="1"/>
  <c r="C397" i="1"/>
  <c r="E396" i="1"/>
  <c r="D396" i="1"/>
  <c r="C396" i="1"/>
  <c r="E395" i="1"/>
  <c r="D395" i="1"/>
  <c r="C395" i="1"/>
  <c r="E394" i="1"/>
  <c r="D394" i="1"/>
  <c r="C394" i="1"/>
  <c r="E393" i="1"/>
  <c r="D393" i="1"/>
  <c r="C393" i="1"/>
  <c r="E392" i="1"/>
  <c r="D392" i="1"/>
  <c r="C392" i="1"/>
  <c r="E391" i="1"/>
  <c r="D391" i="1"/>
  <c r="C391" i="1"/>
  <c r="E390" i="1"/>
  <c r="D390" i="1"/>
  <c r="C390" i="1"/>
  <c r="E389" i="1"/>
  <c r="D389" i="1"/>
  <c r="C389" i="1"/>
  <c r="E388" i="1"/>
  <c r="D388" i="1"/>
  <c r="C388" i="1"/>
  <c r="E387" i="1"/>
  <c r="D387" i="1"/>
  <c r="C387" i="1"/>
  <c r="E386" i="1"/>
  <c r="D386" i="1"/>
  <c r="C386" i="1"/>
  <c r="E385" i="1"/>
  <c r="D385" i="1"/>
  <c r="C385" i="1"/>
  <c r="E384" i="1"/>
  <c r="D384" i="1"/>
  <c r="C384" i="1"/>
  <c r="E383" i="1"/>
  <c r="D383" i="1"/>
  <c r="C383" i="1"/>
  <c r="E382" i="1"/>
  <c r="D382" i="1"/>
  <c r="C382" i="1"/>
  <c r="E381" i="1"/>
  <c r="D381" i="1"/>
  <c r="C381" i="1"/>
  <c r="E380" i="1"/>
  <c r="D380" i="1"/>
  <c r="C380" i="1"/>
  <c r="E379" i="1"/>
  <c r="D379" i="1"/>
  <c r="C379" i="1"/>
  <c r="E378" i="1"/>
  <c r="D378" i="1"/>
  <c r="C378" i="1"/>
  <c r="E377" i="1"/>
  <c r="D377" i="1"/>
  <c r="C377" i="1"/>
  <c r="E376" i="1"/>
  <c r="D376" i="1"/>
  <c r="C376" i="1"/>
  <c r="E375" i="1"/>
  <c r="D375" i="1"/>
  <c r="C375" i="1"/>
  <c r="E374" i="1"/>
  <c r="D374" i="1"/>
  <c r="C374" i="1"/>
  <c r="E373" i="1"/>
  <c r="D373" i="1"/>
  <c r="C373" i="1"/>
  <c r="E372" i="1"/>
  <c r="D372" i="1"/>
  <c r="C372" i="1"/>
  <c r="E371" i="1"/>
  <c r="D371" i="1"/>
  <c r="C371" i="1"/>
  <c r="E370" i="1"/>
  <c r="D370" i="1"/>
  <c r="C370" i="1"/>
  <c r="E369" i="1"/>
  <c r="D369" i="1"/>
  <c r="C369" i="1"/>
  <c r="E368" i="1"/>
  <c r="D368" i="1"/>
  <c r="C368" i="1"/>
  <c r="E367" i="1"/>
  <c r="D367" i="1"/>
  <c r="C367" i="1"/>
  <c r="E366" i="1"/>
  <c r="D366" i="1"/>
  <c r="C366" i="1"/>
  <c r="E365" i="1"/>
  <c r="D365" i="1"/>
  <c r="C365" i="1"/>
  <c r="E364" i="1"/>
  <c r="D364" i="1"/>
  <c r="C364" i="1"/>
  <c r="E363" i="1"/>
  <c r="D363" i="1"/>
  <c r="C363" i="1"/>
  <c r="E362" i="1"/>
  <c r="D362" i="1"/>
  <c r="C362" i="1"/>
  <c r="E361" i="1"/>
  <c r="D361" i="1"/>
  <c r="C361" i="1"/>
  <c r="E360" i="1"/>
  <c r="D360" i="1"/>
  <c r="C360" i="1"/>
  <c r="E359" i="1"/>
  <c r="D359" i="1"/>
  <c r="C359" i="1"/>
  <c r="E358" i="1"/>
  <c r="D358" i="1"/>
  <c r="C358" i="1"/>
  <c r="E357" i="1"/>
  <c r="D357" i="1"/>
  <c r="C357" i="1"/>
  <c r="E356" i="1"/>
  <c r="D356" i="1"/>
  <c r="C356" i="1"/>
  <c r="E355" i="1"/>
  <c r="D355" i="1"/>
  <c r="C355" i="1"/>
  <c r="E354" i="1"/>
  <c r="D354" i="1"/>
  <c r="C354" i="1"/>
  <c r="E353" i="1"/>
  <c r="D353" i="1"/>
  <c r="C353" i="1"/>
  <c r="E352" i="1"/>
  <c r="D352" i="1"/>
  <c r="C352" i="1"/>
  <c r="E351" i="1"/>
  <c r="D351" i="1"/>
  <c r="C351" i="1"/>
  <c r="E350" i="1"/>
  <c r="D350" i="1"/>
  <c r="C350" i="1"/>
  <c r="E349" i="1"/>
  <c r="D349" i="1"/>
  <c r="C349" i="1"/>
  <c r="E348" i="1"/>
  <c r="D348" i="1"/>
  <c r="C348" i="1"/>
  <c r="E347" i="1"/>
  <c r="D347" i="1"/>
  <c r="C347" i="1"/>
  <c r="E346" i="1"/>
  <c r="D346" i="1"/>
  <c r="C346" i="1"/>
  <c r="E345" i="1"/>
  <c r="D345" i="1"/>
  <c r="C345" i="1"/>
  <c r="E344" i="1"/>
  <c r="D344" i="1"/>
  <c r="C344" i="1"/>
  <c r="E343" i="1"/>
  <c r="D343" i="1"/>
  <c r="C343" i="1"/>
  <c r="E342" i="1"/>
  <c r="D342" i="1"/>
  <c r="C342" i="1"/>
  <c r="E341" i="1"/>
  <c r="D341" i="1"/>
  <c r="C341" i="1"/>
  <c r="E340" i="1"/>
  <c r="D340" i="1"/>
  <c r="C340" i="1"/>
  <c r="E339" i="1"/>
  <c r="D339" i="1"/>
  <c r="C339" i="1"/>
  <c r="E338" i="1"/>
  <c r="D338" i="1"/>
  <c r="C338" i="1"/>
  <c r="E337" i="1"/>
  <c r="D337" i="1"/>
  <c r="C337" i="1"/>
  <c r="E336" i="1"/>
  <c r="D336" i="1"/>
  <c r="C336" i="1"/>
  <c r="E335" i="1"/>
  <c r="D335" i="1"/>
  <c r="C335" i="1"/>
  <c r="E334" i="1"/>
  <c r="D334" i="1"/>
  <c r="C334" i="1"/>
  <c r="E333" i="1"/>
  <c r="D333" i="1"/>
  <c r="C333" i="1"/>
  <c r="E332" i="1"/>
  <c r="D332" i="1"/>
  <c r="C332" i="1"/>
  <c r="E331" i="1"/>
  <c r="D331" i="1"/>
  <c r="C331" i="1"/>
  <c r="E330" i="1"/>
  <c r="D330" i="1"/>
  <c r="C330" i="1"/>
  <c r="E329" i="1"/>
  <c r="D329" i="1"/>
  <c r="C329" i="1"/>
  <c r="E328" i="1"/>
  <c r="D328" i="1"/>
  <c r="C328" i="1"/>
  <c r="E327" i="1"/>
  <c r="D327" i="1"/>
  <c r="C327" i="1"/>
  <c r="E326" i="1"/>
  <c r="D326" i="1"/>
  <c r="C326" i="1"/>
  <c r="E325" i="1"/>
  <c r="D325" i="1"/>
  <c r="C325" i="1"/>
  <c r="E324" i="1"/>
  <c r="D324" i="1"/>
  <c r="C324" i="1"/>
  <c r="E323" i="1"/>
  <c r="D323" i="1"/>
  <c r="C323" i="1"/>
  <c r="E322" i="1"/>
  <c r="D322" i="1"/>
  <c r="C322" i="1"/>
  <c r="E321" i="1"/>
  <c r="D321" i="1"/>
  <c r="C321" i="1"/>
  <c r="E320" i="1"/>
  <c r="D320" i="1"/>
  <c r="C320" i="1"/>
  <c r="E319" i="1"/>
  <c r="D319" i="1"/>
  <c r="C319" i="1"/>
  <c r="E318" i="1"/>
  <c r="D318" i="1"/>
  <c r="C318" i="1"/>
  <c r="E317" i="1"/>
  <c r="D317" i="1"/>
  <c r="C317" i="1"/>
  <c r="E316" i="1"/>
  <c r="D316" i="1"/>
  <c r="C316" i="1"/>
  <c r="E315" i="1"/>
  <c r="D315" i="1"/>
  <c r="C315" i="1"/>
  <c r="E314" i="1"/>
  <c r="D314" i="1"/>
  <c r="C314" i="1"/>
  <c r="E313" i="1"/>
  <c r="D313" i="1"/>
  <c r="C313" i="1"/>
  <c r="E312" i="1"/>
  <c r="D312" i="1"/>
  <c r="C312" i="1"/>
  <c r="E311" i="1"/>
  <c r="D311" i="1"/>
  <c r="C311" i="1"/>
  <c r="E310" i="1"/>
  <c r="D310" i="1"/>
  <c r="C310" i="1"/>
  <c r="E309" i="1"/>
  <c r="D309" i="1"/>
  <c r="C309" i="1"/>
  <c r="E308" i="1"/>
  <c r="D308" i="1"/>
  <c r="C308" i="1"/>
  <c r="E307" i="1"/>
  <c r="D307" i="1"/>
  <c r="C307" i="1"/>
  <c r="E306" i="1"/>
  <c r="D306" i="1"/>
  <c r="C306" i="1"/>
  <c r="E305" i="1"/>
  <c r="D305" i="1"/>
  <c r="C305" i="1"/>
  <c r="E304" i="1"/>
  <c r="D304" i="1"/>
  <c r="C304" i="1"/>
  <c r="E303" i="1"/>
  <c r="D303" i="1"/>
  <c r="C303" i="1"/>
  <c r="E302" i="1"/>
  <c r="D302" i="1"/>
  <c r="C302" i="1"/>
  <c r="E301" i="1"/>
  <c r="D301" i="1"/>
  <c r="C301" i="1"/>
  <c r="E300" i="1"/>
  <c r="D300" i="1"/>
  <c r="C300" i="1"/>
  <c r="E299" i="1"/>
  <c r="D299" i="1"/>
  <c r="C299" i="1"/>
  <c r="E298" i="1"/>
  <c r="D298" i="1"/>
  <c r="C298" i="1"/>
  <c r="E297" i="1"/>
  <c r="D297" i="1"/>
  <c r="C297" i="1"/>
  <c r="E296" i="1"/>
  <c r="D296" i="1"/>
  <c r="C296" i="1"/>
  <c r="E295" i="1"/>
  <c r="D295" i="1"/>
  <c r="C295" i="1"/>
  <c r="E294" i="1"/>
  <c r="D294" i="1"/>
  <c r="C294" i="1"/>
  <c r="E293" i="1"/>
  <c r="D293" i="1"/>
  <c r="C293" i="1"/>
  <c r="E292" i="1"/>
  <c r="D292" i="1"/>
  <c r="C292" i="1"/>
  <c r="E291" i="1"/>
  <c r="D291" i="1"/>
  <c r="C291" i="1"/>
  <c r="E290" i="1"/>
  <c r="D290" i="1"/>
  <c r="C290" i="1"/>
  <c r="E289" i="1"/>
  <c r="D289" i="1"/>
  <c r="C289" i="1"/>
  <c r="E288" i="1"/>
  <c r="D288" i="1"/>
  <c r="C288" i="1"/>
  <c r="E287" i="1"/>
  <c r="D287" i="1"/>
  <c r="C287" i="1"/>
  <c r="E286" i="1"/>
  <c r="D286" i="1"/>
  <c r="C286" i="1"/>
  <c r="E285" i="1"/>
  <c r="D285" i="1"/>
  <c r="C285" i="1"/>
  <c r="E284" i="1"/>
  <c r="D284" i="1"/>
  <c r="C284" i="1"/>
  <c r="E283" i="1"/>
  <c r="D283" i="1"/>
  <c r="C283" i="1"/>
  <c r="E282" i="1"/>
  <c r="D282" i="1"/>
  <c r="C282" i="1"/>
  <c r="E281" i="1"/>
  <c r="D281" i="1"/>
  <c r="C281" i="1"/>
  <c r="E280" i="1"/>
  <c r="D280" i="1"/>
  <c r="C280" i="1"/>
  <c r="E279" i="1"/>
  <c r="D279" i="1"/>
  <c r="C279" i="1"/>
  <c r="E278" i="1"/>
  <c r="D278" i="1"/>
  <c r="C278" i="1"/>
  <c r="E277" i="1"/>
  <c r="D277" i="1"/>
  <c r="C277" i="1"/>
  <c r="E276" i="1"/>
  <c r="D276" i="1"/>
  <c r="C276" i="1"/>
  <c r="E275" i="1"/>
  <c r="D275" i="1"/>
  <c r="C275" i="1"/>
  <c r="E274" i="1"/>
  <c r="D274" i="1"/>
  <c r="C274" i="1"/>
  <c r="E273" i="1"/>
  <c r="D273" i="1"/>
  <c r="C273" i="1"/>
  <c r="E272" i="1"/>
  <c r="D272" i="1"/>
  <c r="C272" i="1"/>
  <c r="E271" i="1"/>
  <c r="D271" i="1"/>
  <c r="C271" i="1"/>
  <c r="E270" i="1"/>
  <c r="D270" i="1"/>
  <c r="C270" i="1"/>
  <c r="E269" i="1"/>
  <c r="D269" i="1"/>
  <c r="C269" i="1"/>
  <c r="E268" i="1"/>
  <c r="D268" i="1"/>
  <c r="C268" i="1"/>
  <c r="E267" i="1"/>
  <c r="D267" i="1"/>
  <c r="C267" i="1"/>
  <c r="E266" i="1"/>
  <c r="D266" i="1"/>
  <c r="C266" i="1"/>
  <c r="E265" i="1"/>
  <c r="D265" i="1"/>
  <c r="C265" i="1"/>
  <c r="E264" i="1"/>
  <c r="D264" i="1"/>
  <c r="C264" i="1"/>
  <c r="E263" i="1"/>
  <c r="D263" i="1"/>
  <c r="C263" i="1"/>
  <c r="E262" i="1"/>
  <c r="D262" i="1"/>
  <c r="C262" i="1"/>
  <c r="E261" i="1"/>
  <c r="D261" i="1"/>
  <c r="C261" i="1"/>
  <c r="E260" i="1"/>
  <c r="D260" i="1"/>
  <c r="C260" i="1"/>
  <c r="E259" i="1"/>
  <c r="D259" i="1"/>
  <c r="C259" i="1"/>
  <c r="E258" i="1"/>
  <c r="D258" i="1"/>
  <c r="C258" i="1"/>
  <c r="E257" i="1"/>
  <c r="D257" i="1"/>
  <c r="C257" i="1"/>
  <c r="E256" i="1"/>
  <c r="D256" i="1"/>
  <c r="C256" i="1"/>
  <c r="E255" i="1"/>
  <c r="D255" i="1"/>
  <c r="C255" i="1"/>
  <c r="E254" i="1"/>
  <c r="D254" i="1"/>
  <c r="C254" i="1"/>
  <c r="E253" i="1"/>
  <c r="D253" i="1"/>
  <c r="C253" i="1"/>
  <c r="E252" i="1"/>
  <c r="D252" i="1"/>
  <c r="C252" i="1"/>
  <c r="E251" i="1"/>
  <c r="D251" i="1"/>
  <c r="C251" i="1"/>
  <c r="E250" i="1"/>
  <c r="D250" i="1"/>
  <c r="C250" i="1"/>
  <c r="E249" i="1"/>
  <c r="D249" i="1"/>
  <c r="C249" i="1"/>
  <c r="E248" i="1"/>
  <c r="D248" i="1"/>
  <c r="C248" i="1"/>
  <c r="E247" i="1"/>
  <c r="D247" i="1"/>
  <c r="C247" i="1"/>
  <c r="E246" i="1"/>
  <c r="D246" i="1"/>
  <c r="C246" i="1"/>
  <c r="E245" i="1"/>
  <c r="D245" i="1"/>
  <c r="C245" i="1"/>
  <c r="E244" i="1"/>
  <c r="D244" i="1"/>
  <c r="C244" i="1"/>
  <c r="E243" i="1"/>
  <c r="D243" i="1"/>
  <c r="C243" i="1"/>
  <c r="E242" i="1"/>
  <c r="D242" i="1"/>
  <c r="C242" i="1"/>
  <c r="E241" i="1"/>
  <c r="D241" i="1"/>
  <c r="C241" i="1"/>
  <c r="E240" i="1"/>
  <c r="D240" i="1"/>
  <c r="C240" i="1"/>
  <c r="E239" i="1"/>
  <c r="D239" i="1"/>
  <c r="C239" i="1"/>
  <c r="E238" i="1"/>
  <c r="D238" i="1"/>
  <c r="C238" i="1"/>
  <c r="E237" i="1"/>
  <c r="D237" i="1"/>
  <c r="C237" i="1"/>
  <c r="E236" i="1"/>
  <c r="D236" i="1"/>
  <c r="C236" i="1"/>
  <c r="E235" i="1"/>
  <c r="D235" i="1"/>
  <c r="C235" i="1"/>
  <c r="E234" i="1"/>
  <c r="D234" i="1"/>
  <c r="C234" i="1"/>
  <c r="E233" i="1"/>
  <c r="D233" i="1"/>
  <c r="C233" i="1"/>
  <c r="E232" i="1"/>
  <c r="D232" i="1"/>
  <c r="C232" i="1"/>
  <c r="E231" i="1"/>
  <c r="D231" i="1"/>
  <c r="C231" i="1"/>
  <c r="E230" i="1"/>
  <c r="D230" i="1"/>
  <c r="C230" i="1"/>
  <c r="E229" i="1"/>
  <c r="D229" i="1"/>
  <c r="C229" i="1"/>
  <c r="E228" i="1"/>
  <c r="D228" i="1"/>
  <c r="C228" i="1"/>
  <c r="E227" i="1"/>
  <c r="D227" i="1"/>
  <c r="C227" i="1"/>
  <c r="E226" i="1"/>
  <c r="D226" i="1"/>
  <c r="C226" i="1"/>
  <c r="E225" i="1"/>
  <c r="D225" i="1"/>
  <c r="C225" i="1"/>
  <c r="E224" i="1"/>
  <c r="D224" i="1"/>
  <c r="C224" i="1"/>
  <c r="E223" i="1"/>
  <c r="D223" i="1"/>
  <c r="C223" i="1"/>
  <c r="E222" i="1"/>
  <c r="D222" i="1"/>
  <c r="C222" i="1"/>
  <c r="E221" i="1"/>
  <c r="D221" i="1"/>
  <c r="C221" i="1"/>
  <c r="E220" i="1"/>
  <c r="D220" i="1"/>
  <c r="C220" i="1"/>
  <c r="E219" i="1"/>
  <c r="D219" i="1"/>
  <c r="C219" i="1"/>
  <c r="E218" i="1"/>
  <c r="D218" i="1"/>
  <c r="C218" i="1"/>
  <c r="E217" i="1"/>
  <c r="D217" i="1"/>
  <c r="C217" i="1"/>
  <c r="E216" i="1"/>
  <c r="D216" i="1"/>
  <c r="C216" i="1"/>
  <c r="E215" i="1"/>
  <c r="D215" i="1"/>
  <c r="C215" i="1"/>
  <c r="E214" i="1"/>
  <c r="D214" i="1"/>
  <c r="C214" i="1"/>
  <c r="E213" i="1"/>
  <c r="D213" i="1"/>
  <c r="C213" i="1"/>
  <c r="E212" i="1"/>
  <c r="D212" i="1"/>
  <c r="C212" i="1"/>
  <c r="E211" i="1"/>
  <c r="D211" i="1"/>
  <c r="C211" i="1"/>
  <c r="E210" i="1"/>
  <c r="D210" i="1"/>
  <c r="C210" i="1"/>
  <c r="E209" i="1"/>
  <c r="D209" i="1"/>
  <c r="C209" i="1"/>
  <c r="E208" i="1"/>
  <c r="D208" i="1"/>
  <c r="C208" i="1"/>
  <c r="E207" i="1"/>
  <c r="D207" i="1"/>
  <c r="C207" i="1"/>
  <c r="E206" i="1"/>
  <c r="D206" i="1"/>
  <c r="C206" i="1"/>
  <c r="E205" i="1"/>
  <c r="D205" i="1"/>
  <c r="C205" i="1"/>
  <c r="E204" i="1"/>
  <c r="D204" i="1"/>
  <c r="C204" i="1"/>
  <c r="E203" i="1"/>
  <c r="D203" i="1"/>
  <c r="C203" i="1"/>
  <c r="E202" i="1"/>
  <c r="D202" i="1"/>
  <c r="C202" i="1"/>
  <c r="E201" i="1"/>
  <c r="D201" i="1"/>
  <c r="C201" i="1"/>
  <c r="E200" i="1"/>
  <c r="D200" i="1"/>
  <c r="C200" i="1"/>
  <c r="E199" i="1"/>
  <c r="D199" i="1"/>
  <c r="C199" i="1"/>
  <c r="E198" i="1"/>
  <c r="D198" i="1"/>
  <c r="C198" i="1"/>
  <c r="E197" i="1"/>
  <c r="D197" i="1"/>
  <c r="C197" i="1"/>
  <c r="E196" i="1"/>
  <c r="D196" i="1"/>
  <c r="C196" i="1"/>
  <c r="E195" i="1"/>
  <c r="D195" i="1"/>
  <c r="C195" i="1"/>
  <c r="E194" i="1"/>
  <c r="D194" i="1"/>
  <c r="C194" i="1"/>
  <c r="E193" i="1"/>
  <c r="D193" i="1"/>
  <c r="C193" i="1"/>
  <c r="E192" i="1"/>
  <c r="D192" i="1"/>
  <c r="C192" i="1"/>
  <c r="E191" i="1"/>
  <c r="D191" i="1"/>
  <c r="C191" i="1"/>
  <c r="E190" i="1"/>
  <c r="D190" i="1"/>
  <c r="C190" i="1"/>
  <c r="E189" i="1"/>
  <c r="D189" i="1"/>
  <c r="C189" i="1"/>
  <c r="E188" i="1"/>
  <c r="D188" i="1"/>
  <c r="C188" i="1"/>
  <c r="E187" i="1"/>
  <c r="D187" i="1"/>
  <c r="C187" i="1"/>
  <c r="E186" i="1"/>
  <c r="D186" i="1"/>
  <c r="C186" i="1"/>
  <c r="E185" i="1"/>
  <c r="D185" i="1"/>
  <c r="C185" i="1"/>
  <c r="E184" i="1"/>
  <c r="D184" i="1"/>
  <c r="C184" i="1"/>
  <c r="E183" i="1"/>
  <c r="D183" i="1"/>
  <c r="C183" i="1"/>
  <c r="E182" i="1"/>
  <c r="D182" i="1"/>
  <c r="C182" i="1"/>
  <c r="E181" i="1"/>
  <c r="D181" i="1"/>
  <c r="C181" i="1"/>
  <c r="E180" i="1"/>
  <c r="D180" i="1"/>
  <c r="C180" i="1"/>
  <c r="E179" i="1"/>
  <c r="D179" i="1"/>
  <c r="C179" i="1"/>
  <c r="E178" i="1"/>
  <c r="D178" i="1"/>
  <c r="C178" i="1"/>
  <c r="E177" i="1"/>
  <c r="D177" i="1"/>
  <c r="C177" i="1"/>
  <c r="E176" i="1"/>
  <c r="D176" i="1"/>
  <c r="C176" i="1"/>
  <c r="E175" i="1"/>
  <c r="D175" i="1"/>
  <c r="C175" i="1"/>
  <c r="E174" i="1"/>
  <c r="D174" i="1"/>
  <c r="C174" i="1"/>
  <c r="E173" i="1"/>
  <c r="D173" i="1"/>
  <c r="C173" i="1"/>
  <c r="E172" i="1"/>
  <c r="D172" i="1"/>
  <c r="C172" i="1"/>
  <c r="E171" i="1"/>
  <c r="D171" i="1"/>
  <c r="C171" i="1"/>
  <c r="E170" i="1"/>
  <c r="D170" i="1"/>
  <c r="C170" i="1"/>
  <c r="E169" i="1"/>
  <c r="D169" i="1"/>
  <c r="C169" i="1"/>
  <c r="E168" i="1"/>
  <c r="D168" i="1"/>
  <c r="C168" i="1"/>
  <c r="E167" i="1"/>
  <c r="D167" i="1"/>
  <c r="C167" i="1"/>
  <c r="E166" i="1"/>
  <c r="D166" i="1"/>
  <c r="C166" i="1"/>
  <c r="E165" i="1"/>
  <c r="D165" i="1"/>
  <c r="C165" i="1"/>
  <c r="E164" i="1"/>
  <c r="D164" i="1"/>
  <c r="C164" i="1"/>
  <c r="E163" i="1"/>
  <c r="D163" i="1"/>
  <c r="C163" i="1"/>
  <c r="E162" i="1"/>
  <c r="D162" i="1"/>
  <c r="C162" i="1"/>
  <c r="E161" i="1"/>
  <c r="D161" i="1"/>
  <c r="C161" i="1"/>
  <c r="E160" i="1"/>
  <c r="D160" i="1"/>
  <c r="C160" i="1"/>
  <c r="E159" i="1"/>
  <c r="D159" i="1"/>
  <c r="C159" i="1"/>
  <c r="E158" i="1"/>
  <c r="D158" i="1"/>
  <c r="C158" i="1"/>
  <c r="E157" i="1"/>
  <c r="D157" i="1"/>
  <c r="C157" i="1"/>
  <c r="E156" i="1"/>
  <c r="D156" i="1"/>
  <c r="C156" i="1"/>
  <c r="E155" i="1"/>
  <c r="D155" i="1"/>
  <c r="C155" i="1"/>
  <c r="E154" i="1"/>
  <c r="D154" i="1"/>
  <c r="C154" i="1"/>
  <c r="E153" i="1"/>
  <c r="D153" i="1"/>
  <c r="C153" i="1"/>
  <c r="E152" i="1"/>
  <c r="D152" i="1"/>
  <c r="C152" i="1"/>
  <c r="E151" i="1"/>
  <c r="D151" i="1"/>
  <c r="C151" i="1"/>
  <c r="E150" i="1"/>
  <c r="D150" i="1"/>
  <c r="C150" i="1"/>
  <c r="E149" i="1"/>
  <c r="D149" i="1"/>
  <c r="C149" i="1"/>
  <c r="E148" i="1"/>
  <c r="D148" i="1"/>
  <c r="C148" i="1"/>
  <c r="E147" i="1"/>
  <c r="D147" i="1"/>
  <c r="C147" i="1"/>
  <c r="E146" i="1"/>
  <c r="D146" i="1"/>
  <c r="C146" i="1"/>
  <c r="E145" i="1"/>
  <c r="D145" i="1"/>
  <c r="C145" i="1"/>
  <c r="E144" i="1"/>
  <c r="D144" i="1"/>
  <c r="C144" i="1"/>
  <c r="E143" i="1"/>
  <c r="D143" i="1"/>
  <c r="C143" i="1"/>
  <c r="E142" i="1"/>
  <c r="D142" i="1"/>
  <c r="C142" i="1"/>
  <c r="E141" i="1"/>
  <c r="D141" i="1"/>
  <c r="C141" i="1"/>
  <c r="E140" i="1"/>
  <c r="D140" i="1"/>
  <c r="C140" i="1"/>
  <c r="E139" i="1"/>
  <c r="D139" i="1"/>
  <c r="C139" i="1"/>
  <c r="E138" i="1"/>
  <c r="D138" i="1"/>
  <c r="C138" i="1"/>
  <c r="E137" i="1"/>
  <c r="D137" i="1"/>
  <c r="C137" i="1"/>
  <c r="E136" i="1"/>
  <c r="D136" i="1"/>
  <c r="C136" i="1"/>
  <c r="E135" i="1"/>
  <c r="D135" i="1"/>
  <c r="C135" i="1"/>
  <c r="E134" i="1"/>
  <c r="D134" i="1"/>
  <c r="C134" i="1"/>
  <c r="E133" i="1"/>
  <c r="D133" i="1"/>
  <c r="C133" i="1"/>
  <c r="E132" i="1"/>
  <c r="D132" i="1"/>
  <c r="C132" i="1"/>
  <c r="E131" i="1"/>
  <c r="D131" i="1"/>
  <c r="C131" i="1"/>
  <c r="E130" i="1"/>
  <c r="D130" i="1"/>
  <c r="C130" i="1"/>
  <c r="E129" i="1"/>
  <c r="D129" i="1"/>
  <c r="C129" i="1"/>
  <c r="E128" i="1"/>
  <c r="D128" i="1"/>
  <c r="C128" i="1"/>
  <c r="E127" i="1"/>
  <c r="D127" i="1"/>
  <c r="C127" i="1"/>
  <c r="E126" i="1"/>
  <c r="D126" i="1"/>
  <c r="C126" i="1"/>
  <c r="E125" i="1"/>
  <c r="D125" i="1"/>
  <c r="C125" i="1"/>
  <c r="E124" i="1"/>
  <c r="D124" i="1"/>
  <c r="C124" i="1"/>
  <c r="E123" i="1"/>
  <c r="D123" i="1"/>
  <c r="C123" i="1"/>
  <c r="E122" i="1"/>
  <c r="D122" i="1"/>
  <c r="C122" i="1"/>
  <c r="E121" i="1"/>
  <c r="D121" i="1"/>
  <c r="C121" i="1"/>
  <c r="E120" i="1"/>
  <c r="D120" i="1"/>
  <c r="C120" i="1"/>
  <c r="E119" i="1"/>
  <c r="D119" i="1"/>
  <c r="C119" i="1"/>
  <c r="E118" i="1"/>
  <c r="D118" i="1"/>
  <c r="C118" i="1"/>
  <c r="E117" i="1"/>
  <c r="D117" i="1"/>
  <c r="C117" i="1"/>
  <c r="E116" i="1"/>
  <c r="D116" i="1"/>
  <c r="C116" i="1"/>
  <c r="E115" i="1"/>
  <c r="D115" i="1"/>
  <c r="C115" i="1"/>
  <c r="E114" i="1"/>
  <c r="D114" i="1"/>
  <c r="C114" i="1"/>
  <c r="E113" i="1"/>
  <c r="D113" i="1"/>
  <c r="C113" i="1"/>
  <c r="E112" i="1"/>
  <c r="D112" i="1"/>
  <c r="C112" i="1"/>
  <c r="E111" i="1"/>
  <c r="D111" i="1"/>
  <c r="C111" i="1"/>
  <c r="E110" i="1"/>
  <c r="D110" i="1"/>
  <c r="C110" i="1"/>
  <c r="E109" i="1"/>
  <c r="D109" i="1"/>
  <c r="C109" i="1"/>
  <c r="E108" i="1"/>
  <c r="D108" i="1"/>
  <c r="C108" i="1"/>
  <c r="E107" i="1"/>
  <c r="D107" i="1"/>
  <c r="C107" i="1"/>
  <c r="E106" i="1"/>
  <c r="D106" i="1"/>
  <c r="C106" i="1"/>
  <c r="E105" i="1"/>
  <c r="D105" i="1"/>
  <c r="C105" i="1"/>
  <c r="E104" i="1"/>
  <c r="D104" i="1"/>
  <c r="C104" i="1"/>
  <c r="E103" i="1"/>
  <c r="D103" i="1"/>
  <c r="C103" i="1"/>
  <c r="E102" i="1"/>
  <c r="D102" i="1"/>
  <c r="C102" i="1"/>
  <c r="E101" i="1"/>
  <c r="D101" i="1"/>
  <c r="C101" i="1"/>
  <c r="E100" i="1"/>
  <c r="D100" i="1"/>
  <c r="C100" i="1"/>
  <c r="E99" i="1"/>
  <c r="D99" i="1"/>
  <c r="C99" i="1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7" i="1"/>
  <c r="D57" i="1"/>
  <c r="C57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Y30" i="1"/>
  <c r="E29" i="1"/>
  <c r="D29" i="1"/>
  <c r="C29" i="1"/>
  <c r="B29" i="1"/>
  <c r="D28" i="1"/>
  <c r="C28" i="1"/>
  <c r="B28" i="1"/>
  <c r="Y28" i="1"/>
  <c r="E27" i="1"/>
  <c r="E28" i="1"/>
  <c r="D27" i="1"/>
  <c r="C27" i="1"/>
  <c r="B27" i="1"/>
  <c r="D26" i="1"/>
  <c r="C26" i="1"/>
  <c r="B26" i="1"/>
  <c r="E25" i="1"/>
  <c r="E26" i="1"/>
  <c r="D25" i="1"/>
  <c r="C25" i="1"/>
  <c r="B25" i="1"/>
  <c r="D24" i="1"/>
  <c r="C24" i="1"/>
  <c r="B24" i="1"/>
  <c r="Y24" i="1"/>
  <c r="E23" i="1"/>
  <c r="E24" i="1"/>
  <c r="D23" i="1"/>
  <c r="C23" i="1"/>
  <c r="B23" i="1"/>
  <c r="D22" i="1"/>
  <c r="C22" i="1"/>
  <c r="B22" i="1"/>
  <c r="D21" i="1"/>
  <c r="C21" i="1"/>
  <c r="B21" i="1"/>
  <c r="Y21" i="1"/>
  <c r="D20" i="1"/>
  <c r="C20" i="1"/>
  <c r="B20" i="1"/>
  <c r="D19" i="1"/>
  <c r="C19" i="1"/>
  <c r="B19" i="1"/>
  <c r="Y19" i="1"/>
  <c r="D18" i="1"/>
  <c r="C18" i="1"/>
  <c r="B18" i="1"/>
  <c r="D17" i="1"/>
  <c r="C17" i="1"/>
  <c r="B17" i="1"/>
  <c r="Y17" i="1"/>
  <c r="E16" i="1"/>
  <c r="E17" i="1"/>
  <c r="E18" i="1"/>
  <c r="E19" i="1"/>
  <c r="E20" i="1"/>
  <c r="E21" i="1"/>
  <c r="E22" i="1"/>
  <c r="D16" i="1"/>
  <c r="C16" i="1"/>
  <c r="D15" i="1"/>
  <c r="C15" i="1"/>
  <c r="B15" i="1"/>
  <c r="E14" i="1"/>
  <c r="E15" i="1"/>
  <c r="D14" i="1"/>
  <c r="C14" i="1"/>
  <c r="B14" i="1"/>
  <c r="Z14" i="1"/>
  <c r="AA14" i="1"/>
  <c r="Y26" i="1"/>
  <c r="AA26" i="1"/>
  <c r="Z26" i="1"/>
  <c r="Y22" i="1"/>
  <c r="Z22" i="1"/>
  <c r="AA22" i="1"/>
  <c r="Z29" i="1"/>
  <c r="AA29" i="1"/>
  <c r="Y31" i="1"/>
  <c r="Z31" i="1"/>
  <c r="AA31" i="1"/>
  <c r="Y33" i="1"/>
  <c r="Z33" i="1"/>
  <c r="AA33" i="1"/>
  <c r="Z37" i="1"/>
  <c r="AA37" i="1"/>
  <c r="Y14" i="1"/>
  <c r="AA17" i="1"/>
  <c r="Z17" i="1"/>
  <c r="AA27" i="1"/>
  <c r="Z27" i="1"/>
  <c r="Y27" i="1"/>
  <c r="AA15" i="1"/>
  <c r="Z15" i="1"/>
  <c r="Z20" i="1"/>
  <c r="AA20" i="1"/>
  <c r="Y25" i="1"/>
  <c r="Z25" i="1"/>
  <c r="AA25" i="1"/>
  <c r="Y20" i="1"/>
  <c r="Y15" i="1"/>
  <c r="Z24" i="1"/>
  <c r="AA24" i="1"/>
  <c r="AA18" i="1"/>
  <c r="Z18" i="1"/>
  <c r="Z30" i="1"/>
  <c r="AA30" i="1"/>
  <c r="Y32" i="1"/>
  <c r="AA32" i="1"/>
  <c r="Z32" i="1"/>
  <c r="Y34" i="1"/>
  <c r="Z34" i="1"/>
  <c r="AA34" i="1"/>
  <c r="Y37" i="1"/>
  <c r="Y29" i="1"/>
  <c r="Z19" i="1"/>
  <c r="AA19" i="1"/>
  <c r="Z23" i="1"/>
  <c r="AA23" i="1"/>
  <c r="Z16" i="1"/>
  <c r="AA16" i="1"/>
  <c r="Z21" i="1"/>
  <c r="AA21" i="1"/>
  <c r="AA28" i="1"/>
  <c r="Z28" i="1"/>
  <c r="Y23" i="1"/>
  <c r="Y18" i="1"/>
  <c r="AA36" i="1"/>
  <c r="Z36" i="1"/>
  <c r="Y36" i="1"/>
  <c r="Y35" i="1"/>
  <c r="Z35" i="1"/>
  <c r="AA35" i="1"/>
  <c r="H29" i="1"/>
  <c r="H24" i="1"/>
  <c r="V14" i="1"/>
  <c r="H15" i="1"/>
  <c r="E65" i="7"/>
  <c r="F62" i="7"/>
  <c r="F69" i="7"/>
  <c r="F64" i="7"/>
  <c r="F65" i="7"/>
  <c r="F66" i="7"/>
  <c r="E67" i="7"/>
  <c r="E68" i="7"/>
  <c r="D61" i="7"/>
  <c r="E69" i="7"/>
  <c r="D66" i="7"/>
  <c r="D67" i="7"/>
  <c r="F59" i="7"/>
  <c r="D68" i="7"/>
  <c r="F63" i="7"/>
  <c r="D59" i="7"/>
  <c r="E60" i="7"/>
  <c r="E62" i="7"/>
  <c r="D58" i="7"/>
  <c r="D76" i="7"/>
  <c r="E66" i="7"/>
  <c r="F61" i="7"/>
  <c r="E59" i="7"/>
  <c r="E64" i="7"/>
  <c r="D65" i="7"/>
  <c r="G65" i="7"/>
  <c r="F60" i="7"/>
  <c r="D69" i="7"/>
  <c r="G69" i="7"/>
  <c r="F58" i="7"/>
  <c r="D60" i="7"/>
  <c r="G60" i="7"/>
  <c r="F67" i="7"/>
  <c r="E63" i="7"/>
  <c r="E61" i="7"/>
  <c r="D62" i="7"/>
  <c r="G62" i="7"/>
  <c r="D63" i="7"/>
  <c r="F68" i="7"/>
  <c r="D64" i="7"/>
  <c r="E58" i="7"/>
  <c r="E76" i="7"/>
  <c r="E77" i="7"/>
  <c r="E78" i="7"/>
  <c r="D19" i="7"/>
  <c r="F23" i="7"/>
  <c r="D21" i="7"/>
  <c r="D18" i="7"/>
  <c r="E15" i="7"/>
  <c r="F12" i="7"/>
  <c r="E23" i="7"/>
  <c r="F20" i="7"/>
  <c r="F17" i="7"/>
  <c r="D15" i="7"/>
  <c r="E12" i="7"/>
  <c r="D12" i="7"/>
  <c r="D23" i="7"/>
  <c r="G23" i="7"/>
  <c r="E20" i="7"/>
  <c r="E17" i="7"/>
  <c r="F14" i="7"/>
  <c r="E13" i="7"/>
  <c r="F22" i="7"/>
  <c r="D20" i="7"/>
  <c r="D17" i="7"/>
  <c r="G17" i="7"/>
  <c r="E14" i="7"/>
  <c r="F18" i="7"/>
  <c r="E22" i="7"/>
  <c r="F19" i="7"/>
  <c r="F16" i="7"/>
  <c r="D14" i="7"/>
  <c r="F21" i="7"/>
  <c r="D22" i="7"/>
  <c r="G22" i="7"/>
  <c r="E19" i="7"/>
  <c r="E16" i="7"/>
  <c r="F13" i="7"/>
  <c r="D16" i="7"/>
  <c r="E21" i="7"/>
  <c r="E18" i="7"/>
  <c r="F15" i="7"/>
  <c r="D13" i="7"/>
  <c r="G13" i="7"/>
  <c r="H25" i="1"/>
  <c r="H2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G20" i="7"/>
  <c r="G14" i="7"/>
  <c r="G16" i="7"/>
  <c r="E30" i="7"/>
  <c r="E31" i="7"/>
  <c r="E32" i="7"/>
  <c r="E33" i="7"/>
  <c r="E34" i="7"/>
  <c r="E35" i="7"/>
  <c r="E36" i="7"/>
  <c r="E37" i="7"/>
  <c r="E38" i="7"/>
  <c r="E39" i="7"/>
  <c r="E40" i="7"/>
  <c r="E41" i="7"/>
  <c r="E24" i="7"/>
  <c r="D30" i="7"/>
  <c r="G12" i="7"/>
  <c r="D24" i="7"/>
  <c r="G18" i="7"/>
  <c r="D70" i="7"/>
  <c r="G59" i="7"/>
  <c r="G21" i="7"/>
  <c r="G15" i="7"/>
  <c r="E70" i="7"/>
  <c r="G68" i="7"/>
  <c r="G19" i="7"/>
  <c r="E79" i="7"/>
  <c r="E80" i="7"/>
  <c r="E81" i="7"/>
  <c r="E82" i="7"/>
  <c r="E83" i="7"/>
  <c r="E84" i="7"/>
  <c r="E85" i="7"/>
  <c r="E86" i="7"/>
  <c r="E87" i="7"/>
  <c r="G67" i="7"/>
  <c r="G64" i="7"/>
  <c r="G58" i="7"/>
  <c r="F70" i="7"/>
  <c r="F76" i="7"/>
  <c r="F77" i="7"/>
  <c r="F78" i="7"/>
  <c r="F79" i="7"/>
  <c r="F80" i="7"/>
  <c r="F81" i="7"/>
  <c r="F82" i="7"/>
  <c r="F83" i="7"/>
  <c r="F84" i="7"/>
  <c r="F85" i="7"/>
  <c r="F86" i="7"/>
  <c r="F87" i="7"/>
  <c r="D77" i="7"/>
  <c r="G76" i="7"/>
  <c r="G66" i="7"/>
  <c r="F24" i="7"/>
  <c r="F30" i="7"/>
  <c r="F31" i="7"/>
  <c r="F32" i="7"/>
  <c r="F33" i="7"/>
  <c r="F34" i="7"/>
  <c r="F35" i="7"/>
  <c r="F36" i="7"/>
  <c r="F37" i="7"/>
  <c r="F38" i="7"/>
  <c r="F39" i="7"/>
  <c r="F40" i="7"/>
  <c r="F41" i="7"/>
  <c r="G63" i="7"/>
  <c r="G61" i="7"/>
  <c r="H30" i="1"/>
  <c r="H16" i="1"/>
  <c r="V15" i="1"/>
  <c r="G70" i="7"/>
  <c r="G77" i="7"/>
  <c r="D78" i="7"/>
  <c r="G24" i="7"/>
  <c r="D31" i="7"/>
  <c r="G30" i="7"/>
  <c r="V16" i="1"/>
  <c r="H17" i="1"/>
  <c r="H31" i="1"/>
  <c r="G78" i="7"/>
  <c r="D79" i="7"/>
  <c r="D32" i="7"/>
  <c r="G31" i="7"/>
  <c r="H18" i="1"/>
  <c r="D33" i="7"/>
  <c r="G32" i="7"/>
  <c r="D51" i="7"/>
  <c r="G79" i="7"/>
  <c r="D80" i="7"/>
  <c r="V17" i="1"/>
  <c r="V18" i="1"/>
  <c r="H19" i="1"/>
  <c r="D81" i="7"/>
  <c r="G80" i="7"/>
  <c r="D34" i="7"/>
  <c r="G33" i="7"/>
  <c r="H20" i="1"/>
  <c r="G34" i="7"/>
  <c r="D35" i="7"/>
  <c r="D82" i="7"/>
  <c r="G81" i="7"/>
  <c r="H21" i="1"/>
  <c r="V19" i="1"/>
  <c r="L9" i="5"/>
  <c r="K9" i="6"/>
  <c r="G82" i="7"/>
  <c r="D83" i="7"/>
  <c r="D36" i="7"/>
  <c r="G35" i="7"/>
  <c r="V20" i="1"/>
  <c r="L10" i="5"/>
  <c r="K10" i="6"/>
  <c r="G36" i="7"/>
  <c r="D37" i="7"/>
  <c r="G83" i="7"/>
  <c r="D84" i="7"/>
  <c r="H22" i="1"/>
  <c r="D49" i="7"/>
  <c r="G84" i="7"/>
  <c r="D85" i="7"/>
  <c r="D38" i="7"/>
  <c r="G37" i="7"/>
  <c r="V21" i="1"/>
  <c r="G38" i="7"/>
  <c r="D39" i="7"/>
  <c r="D50" i="7"/>
  <c r="D52" i="7"/>
  <c r="G85" i="7"/>
  <c r="D86" i="7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E52" i="7"/>
  <c r="E51" i="7"/>
  <c r="F51" i="7"/>
  <c r="E49" i="7"/>
  <c r="F49" i="7"/>
  <c r="D87" i="7"/>
  <c r="G87" i="7"/>
  <c r="G86" i="7"/>
  <c r="E50" i="7"/>
  <c r="F50" i="7"/>
  <c r="K52" i="7"/>
  <c r="L52" i="7"/>
  <c r="G39" i="7"/>
  <c r="D40" i="7"/>
  <c r="D41" i="7"/>
  <c r="G41" i="7"/>
  <c r="G40" i="7"/>
</calcChain>
</file>

<file path=xl/sharedStrings.xml><?xml version="1.0" encoding="utf-8"?>
<sst xmlns="http://schemas.openxmlformats.org/spreadsheetml/2006/main" count="769" uniqueCount="128">
  <si>
    <t>Kilometerregistratie</t>
  </si>
  <si>
    <t>Kenteken:</t>
  </si>
  <si>
    <t>Kosten/km:</t>
  </si>
  <si>
    <t>Km</t>
  </si>
  <si>
    <t>Merk:</t>
  </si>
  <si>
    <t>Van:</t>
  </si>
  <si>
    <t>Zakelijk</t>
  </si>
  <si>
    <t>Type:</t>
  </si>
  <si>
    <t>Tot:</t>
  </si>
  <si>
    <t>Prive</t>
  </si>
  <si>
    <t>Mnd</t>
  </si>
  <si>
    <t>Week</t>
  </si>
  <si>
    <t>Dag</t>
  </si>
  <si>
    <t>Ritnr</t>
  </si>
  <si>
    <t>Gefactureerd met factuur</t>
  </si>
  <si>
    <t>Datum</t>
  </si>
  <si>
    <t>Beginstand</t>
  </si>
  <si>
    <t>Eindstand</t>
  </si>
  <si>
    <t>Aard</t>
  </si>
  <si>
    <t>Route</t>
  </si>
  <si>
    <t>Totaal
kms</t>
  </si>
  <si>
    <t>Instellingen</t>
  </si>
  <si>
    <t>Object</t>
  </si>
  <si>
    <t>Waarde</t>
  </si>
  <si>
    <t>Bedrijfsnaam</t>
  </si>
  <si>
    <t>Company Name</t>
  </si>
  <si>
    <t>Adres</t>
  </si>
  <si>
    <t>Straatweg 199</t>
  </si>
  <si>
    <t>Postcode</t>
  </si>
  <si>
    <t>1234 AB</t>
  </si>
  <si>
    <t>Woonplaats</t>
  </si>
  <si>
    <t>Plaatsnaam</t>
  </si>
  <si>
    <t>Telefoon</t>
  </si>
  <si>
    <t>012-3456789</t>
  </si>
  <si>
    <t>Email</t>
  </si>
  <si>
    <t>info@website.nl</t>
  </si>
  <si>
    <t>Website</t>
  </si>
  <si>
    <t>www.website.nl</t>
  </si>
  <si>
    <t>Jaar</t>
  </si>
  <si>
    <t>Versie</t>
  </si>
  <si>
    <t>JaNee</t>
  </si>
  <si>
    <t>Ja</t>
  </si>
  <si>
    <t>Nee</t>
  </si>
  <si>
    <t>Maanden</t>
  </si>
  <si>
    <t>Maandnr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</si>
  <si>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</si>
  <si>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</si>
  <si>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</si>
  <si>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</si>
  <si>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</si>
  <si>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</si>
  <si>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</si>
  <si>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</si>
  <si>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</si>
  <si>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</si>
  <si>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</si>
  <si>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</si>
  <si>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Feestdag</t>
  </si>
  <si>
    <t>Nieuwjaarsdag</t>
  </si>
  <si>
    <t>Koninginnedag</t>
  </si>
  <si>
    <t>1e Kerstdag</t>
  </si>
  <si>
    <t>2e Kerstdag</t>
  </si>
  <si>
    <t>Goede vrijdag</t>
  </si>
  <si>
    <t>2e Paasdag</t>
  </si>
  <si>
    <t>Bevrijdingsdag</t>
  </si>
  <si>
    <t>Hemelvaartsdag</t>
  </si>
  <si>
    <t>2e Pinksterdag</t>
  </si>
  <si>
    <t>Koningsdag</t>
  </si>
  <si>
    <t>Aard van de rit</t>
  </si>
  <si>
    <t>Woon/Werk</t>
  </si>
  <si>
    <t>Ritcode</t>
  </si>
  <si>
    <t>Standaard ritten</t>
  </si>
  <si>
    <t>Van</t>
  </si>
  <si>
    <t>Naar</t>
  </si>
  <si>
    <t>Van PC + nr</t>
  </si>
  <si>
    <t>Naar PC + nr</t>
  </si>
  <si>
    <t>Alt. Route</t>
  </si>
  <si>
    <t>Reden</t>
  </si>
  <si>
    <t>1-ABC-23</t>
  </si>
  <si>
    <t>Auto</t>
  </si>
  <si>
    <t>Ter beschikking</t>
  </si>
  <si>
    <t>Begindatum</t>
  </si>
  <si>
    <t>Einddatum</t>
  </si>
  <si>
    <t>Klanten</t>
  </si>
  <si>
    <t>Klantnr</t>
  </si>
  <si>
    <t>Klantnaam</t>
  </si>
  <si>
    <t>Contactpersoon</t>
  </si>
  <si>
    <t>Extra 1</t>
  </si>
  <si>
    <t>Extra 2</t>
  </si>
  <si>
    <t>Opmerkingen</t>
  </si>
  <si>
    <t>KlantPCnr</t>
  </si>
  <si>
    <t>Projecten</t>
  </si>
  <si>
    <t>Project-code</t>
  </si>
  <si>
    <t>Projectnaam</t>
  </si>
  <si>
    <t>Uurprijs</t>
  </si>
  <si>
    <t>Extra 3</t>
  </si>
  <si>
    <t>P001</t>
  </si>
  <si>
    <t>P002</t>
  </si>
  <si>
    <t>Van
Postcode + nr</t>
  </si>
  <si>
    <t>Naar
Postcode + nr</t>
  </si>
  <si>
    <t>Automerk</t>
  </si>
  <si>
    <t>Model</t>
  </si>
  <si>
    <t>Projectnr</t>
  </si>
  <si>
    <t>MndKlant</t>
  </si>
  <si>
    <t>MndProj</t>
  </si>
  <si>
    <t>MndAard</t>
  </si>
  <si>
    <t>Rapporten</t>
  </si>
  <si>
    <t>Maand</t>
  </si>
  <si>
    <t>Totaal</t>
  </si>
  <si>
    <t>Kilometers per maand per categorie</t>
  </si>
  <si>
    <t>Kilometers per maand per categorie (cumulatief)</t>
  </si>
  <si>
    <t>Aantal km</t>
  </si>
  <si>
    <t>Uren</t>
  </si>
  <si>
    <t>% totaal</t>
  </si>
  <si>
    <t>Criterium</t>
  </si>
  <si>
    <t>Minimum datum</t>
  </si>
  <si>
    <t>Maximum datum</t>
  </si>
  <si>
    <t>Aantal dagen</t>
  </si>
  <si>
    <t>Kilometers per categorie</t>
  </si>
  <si>
    <t>Prognose prive km</t>
  </si>
  <si>
    <t>Prognose prive kilometers</t>
  </si>
  <si>
    <t>Ritten per maand per categorie</t>
  </si>
  <si>
    <t>Ritten per maand per categorie (cumulatief)</t>
  </si>
  <si>
    <t>Eindtotaal</t>
  </si>
  <si>
    <t>Kms</t>
  </si>
  <si>
    <t>(Alle)</t>
  </si>
  <si>
    <t>Kilometers per categorie totaal en prognose prive kilometers</t>
  </si>
  <si>
    <t>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</si>
</sst>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_-* #,##0.00\-;_-* &quot;-&quot;??_-;_-@_-"/>
    <numFmt numFmtId="164" formatCode="ddd"/>
    <numFmt numFmtId="165" formatCode="_-* #,##0;[Red]* \-#,##0;_-* &quot;-&quot;??_-;_-@_-"/>
    <numFmt numFmtId="166" formatCode="dd/mm/yy;@"/>
    <numFmt numFmtId="167" formatCode="&quot;€&quot;\ #,##0.00"/>
    <numFmt numFmtId="168" formatCode="_ * #,##0;_ * \-#,##0;_ * &quot;&quot;??_ ;_ @_ "/>
    <numFmt numFmtId="169" formatCode="_-* #,##0.00;[Red]* \-#,##0.00;_-* &quot;-&quot;??_-;_-@_-"/>
    <numFmt numFmtId="170" formatCode="0.0%"/>
    <numFmt numFmtId="171" formatCode="#,##0;[Red]\-#,##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20"/>
      <color theme="4" tint="-0.499984740745262"/>
      <name val="Verdana"/>
      <family val="2"/>
    </font>
    <font>
      <sz val="8"/>
      <color indexed="8"/>
      <name val="Verdana"/>
      <family val="2"/>
    </font>
    <font>
      <sz val="8"/>
      <color theme="4" tint="-0.499984740745262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0"/>
      <name val="Garamond"/>
      <family val="1"/>
    </font>
    <font>
      <sz val="11"/>
      <color indexed="8"/>
      <name val="Verdana"/>
      <family val="2"/>
    </font>
    <font>
      <sz val="10"/>
      <color theme="4" tint="-0.499984740745262"/>
      <name val="Verdana"/>
      <family val="2"/>
    </font>
    <font>
      <b/>
      <sz val="8"/>
      <name val="Verdana"/>
      <family val="2"/>
    </font>
    <font>
      <b/>
      <sz val="8"/>
      <color theme="1"/>
      <name val="Verdana"/>
      <family val="2"/>
    </font>
    <font>
      <sz val="14"/>
      <color indexed="8"/>
      <name val="Gill Sans MT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0691854609822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8458815271462"/>
      </left>
      <right/>
      <top/>
      <bottom/>
      <diagonal/>
    </border>
    <border>
      <left/>
      <right style="thin">
        <color theme="0" tint="-0.1498458815271462"/>
      </right>
      <top/>
      <bottom/>
      <diagonal/>
    </border>
    <border>
      <left style="thin">
        <color theme="0" tint="-0.1498458815271462"/>
      </left>
      <right/>
      <top/>
      <bottom style="thin">
        <color theme="0" tint="-0.1498458815271462"/>
      </bottom>
      <diagonal/>
    </border>
    <border>
      <left/>
      <right/>
      <top/>
      <bottom style="thin">
        <color theme="0" tint="-0.1498458815271462"/>
      </bottom>
      <diagonal/>
    </border>
    <border>
      <left/>
      <right style="thin">
        <color theme="0" tint="-0.1498458815271462"/>
      </right>
      <top/>
      <bottom style="thin">
        <color theme="0" tint="-0.1498458815271462"/>
      </bottom>
      <diagonal/>
    </border>
    <border>
      <left style="thin">
        <color theme="0" tint="-0.1498458815271462"/>
      </left>
      <right/>
      <top style="thin">
        <color theme="0" tint="-0.1498764000366222"/>
      </top>
      <bottom style="thin">
        <color theme="0" tint="-0.1498764000366222"/>
      </bottom>
      <diagonal/>
    </border>
    <border>
      <left/>
      <right style="thin">
        <color theme="0" tint="-0.149845881527146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8458815271462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845881527146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hair">
        <color indexed="9"/>
      </right>
      <top style="thin">
        <color theme="0" tint="-0.14993743705557422"/>
      </top>
      <bottom style="thin">
        <color theme="0" tint="-0.14996795556505021"/>
      </bottom>
      <diagonal/>
    </border>
    <border>
      <left style="hair">
        <color indexed="9"/>
      </left>
      <right style="hair">
        <color indexed="9"/>
      </right>
      <top style="thin">
        <color theme="0" tint="-0.14993743705557422"/>
      </top>
      <bottom style="thin">
        <color theme="0" tint="-0.14996795556505021"/>
      </bottom>
      <diagonal/>
    </border>
    <border>
      <left style="hair">
        <color indexed="9"/>
      </left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8458815271462"/>
      </left>
      <right style="thin">
        <color theme="0"/>
      </right>
      <top style="thin">
        <color theme="0" tint="-0.14996795556505021"/>
      </top>
      <bottom style="thin">
        <color theme="0" tint="-0.1498458815271462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 tint="-0.1498458815271462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1" xfId="0" applyFont="1" applyFill="1" applyBorder="1" applyProtection="1"/>
    <xf numFmtId="0" fontId="4" fillId="0" borderId="0" xfId="0" applyFont="1" applyBorder="1" applyAlignment="1" applyProtection="1">
      <protection locked="0"/>
    </xf>
    <xf numFmtId="0" fontId="5" fillId="3" borderId="1" xfId="0" applyFont="1" applyFill="1" applyBorder="1" applyAlignment="1" applyProtection="1">
      <alignment horizontal="right" wrapText="1"/>
    </xf>
    <xf numFmtId="0" fontId="6" fillId="0" borderId="4" xfId="0" applyFont="1" applyFill="1" applyBorder="1" applyAlignment="1" applyProtection="1">
      <alignment wrapText="1"/>
    </xf>
    <xf numFmtId="0" fontId="5" fillId="3" borderId="5" xfId="0" applyFont="1" applyFill="1" applyBorder="1" applyAlignment="1" applyProtection="1">
      <alignment horizontal="right" wrapText="1"/>
    </xf>
    <xf numFmtId="0" fontId="4" fillId="2" borderId="1" xfId="0" applyFont="1" applyFill="1" applyBorder="1" applyProtection="1">
      <protection locked="0"/>
    </xf>
    <xf numFmtId="1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5" fillId="3" borderId="5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vertical="top" wrapText="1"/>
    </xf>
    <xf numFmtId="0" fontId="5" fillId="3" borderId="5" xfId="0" applyFont="1" applyFill="1" applyBorder="1" applyAlignment="1">
      <alignment horizontal="right" vertical="top" wrapText="1"/>
    </xf>
    <xf numFmtId="0" fontId="5" fillId="3" borderId="5" xfId="0" applyFont="1" applyFill="1" applyBorder="1" applyAlignment="1">
      <alignment vertical="top"/>
    </xf>
    <xf numFmtId="0" fontId="5" fillId="3" borderId="7" xfId="0" applyFont="1" applyFill="1" applyBorder="1" applyAlignment="1">
      <alignment horizontal="right" vertical="top" wrapText="1"/>
    </xf>
    <xf numFmtId="0" fontId="4" fillId="2" borderId="1" xfId="0" applyFont="1" applyFill="1" applyBorder="1" applyAlignment="1" applyProtection="1">
      <alignment horizontal="center"/>
    </xf>
    <xf numFmtId="164" fontId="4" fillId="2" borderId="1" xfId="0" applyNumberFormat="1" applyFont="1" applyFill="1" applyBorder="1" applyAlignment="1" applyProtection="1">
      <alignment horizontal="center"/>
    </xf>
    <xf numFmtId="165" fontId="4" fillId="0" borderId="1" xfId="1" applyNumberFormat="1" applyFont="1" applyFill="1" applyBorder="1" applyProtection="1">
      <protection locked="0"/>
    </xf>
    <xf numFmtId="165" fontId="4" fillId="2" borderId="1" xfId="1" applyNumberFormat="1" applyFont="1" applyFill="1" applyBorder="1" applyProtection="1"/>
    <xf numFmtId="165" fontId="4" fillId="2" borderId="1" xfId="1" applyNumberFormat="1" applyFont="1" applyFill="1" applyBorder="1" applyProtection="1">
      <protection locked="0"/>
    </xf>
    <xf numFmtId="0" fontId="7" fillId="4" borderId="0" xfId="0" applyFont="1" applyFill="1" applyProtection="1"/>
    <xf numFmtId="0" fontId="8" fillId="4" borderId="0" xfId="0" applyFont="1" applyFill="1" applyProtection="1"/>
    <xf numFmtId="0" fontId="9" fillId="0" borderId="0" xfId="0" applyFont="1" applyProtection="1"/>
    <xf numFmtId="0" fontId="3" fillId="0" borderId="0" xfId="0" applyFont="1" applyProtection="1"/>
    <xf numFmtId="0" fontId="8" fillId="0" borderId="0" xfId="0" applyFont="1" applyAlignment="1" applyProtection="1"/>
    <xf numFmtId="0" fontId="7" fillId="3" borderId="6" xfId="0" applyFont="1" applyFill="1" applyBorder="1" applyProtection="1"/>
    <xf numFmtId="0" fontId="7" fillId="3" borderId="7" xfId="0" applyFont="1" applyFill="1" applyBorder="1" applyProtection="1">
      <protection locked="0"/>
    </xf>
    <xf numFmtId="0" fontId="7" fillId="2" borderId="1" xfId="0" applyFont="1" applyFill="1" applyBorder="1" applyProtection="1"/>
    <xf numFmtId="0" fontId="7" fillId="0" borderId="1" xfId="0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left"/>
    </xf>
    <xf numFmtId="0" fontId="7" fillId="3" borderId="7" xfId="0" applyFont="1" applyFill="1" applyBorder="1" applyProtection="1"/>
    <xf numFmtId="14" fontId="7" fillId="0" borderId="1" xfId="0" applyNumberFormat="1" applyFont="1" applyFill="1" applyBorder="1" applyProtection="1">
      <protection locked="0"/>
    </xf>
    <xf numFmtId="0" fontId="4" fillId="0" borderId="0" xfId="0" applyFont="1" applyBorder="1"/>
    <xf numFmtId="0" fontId="4" fillId="4" borderId="0" xfId="0" applyFont="1" applyFill="1"/>
    <xf numFmtId="0" fontId="4" fillId="4" borderId="0" xfId="0" applyFont="1" applyFill="1" applyBorder="1"/>
    <xf numFmtId="0" fontId="5" fillId="3" borderId="5" xfId="0" applyFont="1" applyFill="1" applyBorder="1" applyAlignment="1">
      <alignment horizontal="left" vertical="top"/>
    </xf>
    <xf numFmtId="0" fontId="4" fillId="0" borderId="1" xfId="0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/>
    <xf numFmtId="0" fontId="4" fillId="2" borderId="3" xfId="0" applyFont="1" applyFill="1" applyBorder="1" applyAlignment="1" applyProtection="1"/>
    <xf numFmtId="0" fontId="4" fillId="0" borderId="2" xfId="0" applyFont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11" fillId="0" borderId="0" xfId="0" applyFont="1"/>
    <xf numFmtId="165" fontId="4" fillId="0" borderId="1" xfId="1" applyNumberFormat="1" applyFont="1" applyFill="1" applyBorder="1" applyProtection="1"/>
    <xf numFmtId="0" fontId="5" fillId="3" borderId="7" xfId="0" applyFont="1" applyFill="1" applyBorder="1" applyAlignment="1">
      <alignment horizontal="left" vertical="top" wrapText="1"/>
    </xf>
    <xf numFmtId="0" fontId="4" fillId="0" borderId="0" xfId="0" applyFont="1" applyFill="1"/>
    <xf numFmtId="0" fontId="4" fillId="0" borderId="0" xfId="0" applyFont="1" applyFill="1" applyBorder="1"/>
    <xf numFmtId="3" fontId="7" fillId="0" borderId="1" xfId="0" applyNumberFormat="1" applyFont="1" applyFill="1" applyBorder="1" applyAlignment="1" applyProtection="1">
      <alignment horizontal="left"/>
      <protection locked="0"/>
    </xf>
    <xf numFmtId="0" fontId="5" fillId="3" borderId="2" xfId="0" applyFont="1" applyFill="1" applyBorder="1" applyAlignment="1" applyProtection="1">
      <alignment horizontal="centerContinuous"/>
      <protection locked="0"/>
    </xf>
    <xf numFmtId="0" fontId="5" fillId="3" borderId="12" xfId="0" applyFont="1" applyFill="1" applyBorder="1" applyAlignment="1" applyProtection="1">
      <alignment horizontal="centerContinuous"/>
      <protection locked="0"/>
    </xf>
    <xf numFmtId="0" fontId="5" fillId="3" borderId="3" xfId="0" applyFont="1" applyFill="1" applyBorder="1" applyAlignment="1" applyProtection="1">
      <alignment horizontal="centerContinuous"/>
      <protection locked="0"/>
    </xf>
    <xf numFmtId="0" fontId="12" fillId="5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14" fontId="7" fillId="0" borderId="1" xfId="0" applyNumberFormat="1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right" vertical="top"/>
    </xf>
    <xf numFmtId="0" fontId="7" fillId="0" borderId="0" xfId="0" applyFont="1" applyProtection="1"/>
    <xf numFmtId="0" fontId="7" fillId="3" borderId="5" xfId="0" applyFont="1" applyFill="1" applyBorder="1" applyAlignment="1" applyProtection="1">
      <alignment horizontal="left"/>
    </xf>
    <xf numFmtId="0" fontId="7" fillId="3" borderId="5" xfId="0" applyFont="1" applyFill="1" applyBorder="1" applyAlignment="1" applyProtection="1">
      <alignment horizontal="center" wrapText="1"/>
    </xf>
    <xf numFmtId="0" fontId="7" fillId="3" borderId="5" xfId="0" applyFont="1" applyFill="1" applyBorder="1" applyAlignment="1" applyProtection="1">
      <alignment horizontal="left" wrapText="1"/>
    </xf>
    <xf numFmtId="0" fontId="7" fillId="3" borderId="11" xfId="0" applyFont="1" applyFill="1" applyBorder="1" applyAlignment="1" applyProtection="1">
      <alignment horizontal="left" wrapText="1"/>
    </xf>
    <xf numFmtId="0" fontId="9" fillId="0" borderId="0" xfId="0" applyFont="1" applyProtection="1">
      <protection locked="0"/>
    </xf>
    <xf numFmtId="0" fontId="7" fillId="3" borderId="6" xfId="0" applyFont="1" applyFill="1" applyBorder="1" applyAlignment="1" applyProtection="1">
      <alignment vertical="top" wrapText="1"/>
    </xf>
    <xf numFmtId="0" fontId="7" fillId="3" borderId="5" xfId="0" applyFont="1" applyFill="1" applyBorder="1" applyAlignment="1" applyProtection="1">
      <alignment horizontal="left" vertical="top"/>
    </xf>
    <xf numFmtId="0" fontId="7" fillId="3" borderId="5" xfId="0" applyFont="1" applyFill="1" applyBorder="1" applyAlignment="1" applyProtection="1">
      <alignment horizontal="left" vertical="top" wrapText="1"/>
    </xf>
    <xf numFmtId="166" fontId="7" fillId="0" borderId="1" xfId="0" applyNumberFormat="1" applyFont="1" applyFill="1" applyBorder="1" applyAlignment="1" applyProtection="1">
      <alignment horizontal="left"/>
      <protection locked="0"/>
    </xf>
    <xf numFmtId="167" fontId="7" fillId="0" borderId="1" xfId="0" applyNumberFormat="1" applyFont="1" applyFill="1" applyBorder="1" applyProtection="1">
      <protection locked="0"/>
    </xf>
    <xf numFmtId="0" fontId="9" fillId="0" borderId="0" xfId="0" applyFont="1" applyAlignment="1" applyProtection="1">
      <alignment horizontal="left"/>
    </xf>
    <xf numFmtId="0" fontId="4" fillId="0" borderId="1" xfId="0" applyFont="1" applyFill="1" applyBorder="1" applyProtection="1">
      <protection locked="0"/>
    </xf>
    <xf numFmtId="0" fontId="7" fillId="3" borderId="14" xfId="0" applyFont="1" applyFill="1" applyBorder="1" applyAlignment="1" applyProtection="1">
      <alignment horizontal="right" vertical="top" wrapText="1"/>
    </xf>
    <xf numFmtId="1" fontId="6" fillId="0" borderId="1" xfId="0" applyNumberFormat="1" applyFont="1" applyFill="1" applyBorder="1" applyAlignment="1" applyProtection="1">
      <alignment horizontal="left"/>
    </xf>
    <xf numFmtId="0" fontId="7" fillId="3" borderId="14" xfId="0" applyFont="1" applyFill="1" applyBorder="1" applyAlignment="1" applyProtection="1">
      <alignment horizontal="left" vertical="top" wrapText="1"/>
    </xf>
    <xf numFmtId="0" fontId="7" fillId="3" borderId="5" xfId="0" applyFont="1" applyFill="1" applyBorder="1" applyAlignment="1" applyProtection="1">
      <alignment horizontal="right" vertical="top" wrapText="1"/>
    </xf>
    <xf numFmtId="0" fontId="7" fillId="3" borderId="5" xfId="0" applyFont="1" applyFill="1" applyBorder="1" applyAlignment="1" applyProtection="1">
      <alignment vertical="top" wrapText="1"/>
    </xf>
    <xf numFmtId="0" fontId="7" fillId="3" borderId="7" xfId="0" applyFont="1" applyFill="1" applyBorder="1" applyAlignment="1" applyProtection="1">
      <alignment horizontal="left" vertical="top" wrapText="1"/>
    </xf>
    <xf numFmtId="0" fontId="7" fillId="3" borderId="5" xfId="0" applyFont="1" applyFill="1" applyBorder="1" applyProtection="1"/>
    <xf numFmtId="0" fontId="7" fillId="3" borderId="7" xfId="0" applyFont="1" applyFill="1" applyBorder="1" applyAlignment="1" applyProtection="1">
      <alignment horizontal="left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/>
    </xf>
    <xf numFmtId="0" fontId="9" fillId="0" borderId="16" xfId="0" applyFont="1" applyBorder="1" applyProtection="1"/>
    <xf numFmtId="0" fontId="9" fillId="0" borderId="0" xfId="0" applyFont="1" applyBorder="1" applyProtection="1"/>
    <xf numFmtId="0" fontId="9" fillId="0" borderId="17" xfId="0" applyFont="1" applyBorder="1" applyProtection="1"/>
    <xf numFmtId="168" fontId="7" fillId="0" borderId="0" xfId="0" applyNumberFormat="1" applyFont="1" applyFill="1" applyBorder="1" applyProtection="1"/>
    <xf numFmtId="168" fontId="14" fillId="0" borderId="0" xfId="0" applyNumberFormat="1" applyFont="1" applyFill="1" applyBorder="1" applyProtection="1"/>
    <xf numFmtId="168" fontId="14" fillId="0" borderId="19" xfId="0" applyNumberFormat="1" applyFont="1" applyFill="1" applyBorder="1" applyProtection="1"/>
    <xf numFmtId="0" fontId="9" fillId="0" borderId="19" xfId="0" applyFont="1" applyBorder="1" applyProtection="1"/>
    <xf numFmtId="0" fontId="9" fillId="0" borderId="20" xfId="0" applyFont="1" applyBorder="1" applyProtection="1"/>
    <xf numFmtId="0" fontId="7" fillId="3" borderId="23" xfId="0" applyFont="1" applyFill="1" applyBorder="1" applyAlignment="1" applyProtection="1">
      <alignment horizontal="center" vertical="top" wrapText="1"/>
    </xf>
    <xf numFmtId="1" fontId="6" fillId="0" borderId="24" xfId="0" applyNumberFormat="1" applyFont="1" applyFill="1" applyBorder="1" applyAlignment="1" applyProtection="1">
      <alignment horizontal="center"/>
    </xf>
    <xf numFmtId="0" fontId="9" fillId="0" borderId="18" xfId="0" applyFont="1" applyBorder="1" applyProtection="1"/>
    <xf numFmtId="0" fontId="7" fillId="3" borderId="11" xfId="0" applyFont="1" applyFill="1" applyBorder="1" applyAlignment="1" applyProtection="1">
      <alignment vertical="top" wrapText="1"/>
    </xf>
    <xf numFmtId="0" fontId="7" fillId="0" borderId="0" xfId="0" applyFont="1" applyFill="1" applyBorder="1" applyProtection="1">
      <protection locked="0"/>
    </xf>
    <xf numFmtId="3" fontId="7" fillId="2" borderId="1" xfId="0" applyNumberFormat="1" applyFont="1" applyFill="1" applyBorder="1" applyProtection="1"/>
    <xf numFmtId="0" fontId="16" fillId="0" borderId="0" xfId="0" applyFont="1"/>
    <xf numFmtId="0" fontId="5" fillId="3" borderId="25" xfId="0" applyFont="1" applyFill="1" applyBorder="1" applyAlignment="1"/>
    <xf numFmtId="0" fontId="5" fillId="3" borderId="26" xfId="0" applyNumberFormat="1" applyFont="1" applyFill="1" applyBorder="1" applyAlignment="1">
      <alignment horizontal="right"/>
    </xf>
    <xf numFmtId="0" fontId="5" fillId="3" borderId="27" xfId="0" applyFont="1" applyFill="1" applyBorder="1" applyAlignment="1">
      <alignment horizontal="right"/>
    </xf>
    <xf numFmtId="0" fontId="5" fillId="3" borderId="28" xfId="0" applyFont="1" applyFill="1" applyBorder="1" applyAlignment="1">
      <alignment horizontal="right"/>
    </xf>
    <xf numFmtId="0" fontId="4" fillId="0" borderId="2" xfId="1" applyNumberFormat="1" applyFont="1" applyFill="1" applyBorder="1" applyProtection="1"/>
    <xf numFmtId="0" fontId="4" fillId="0" borderId="3" xfId="1" applyNumberFormat="1" applyFont="1" applyFill="1" applyBorder="1" applyProtection="1"/>
    <xf numFmtId="170" fontId="4" fillId="0" borderId="1" xfId="4" applyNumberFormat="1" applyFont="1" applyFill="1" applyBorder="1" applyProtection="1"/>
    <xf numFmtId="0" fontId="4" fillId="2" borderId="2" xfId="1" applyNumberFormat="1" applyFont="1" applyFill="1" applyBorder="1" applyProtection="1"/>
    <xf numFmtId="0" fontId="4" fillId="2" borderId="3" xfId="1" applyNumberFormat="1" applyFont="1" applyFill="1" applyBorder="1" applyProtection="1"/>
    <xf numFmtId="170" fontId="4" fillId="2" borderId="1" xfId="4" applyNumberFormat="1" applyFont="1" applyFill="1" applyBorder="1" applyProtection="1"/>
    <xf numFmtId="0" fontId="17" fillId="6" borderId="2" xfId="1" applyNumberFormat="1" applyFont="1" applyFill="1" applyBorder="1" applyProtection="1"/>
    <xf numFmtId="0" fontId="17" fillId="6" borderId="13" xfId="1" applyNumberFormat="1" applyFont="1" applyFill="1" applyBorder="1" applyProtection="1"/>
    <xf numFmtId="170" fontId="17" fillId="6" borderId="5" xfId="4" applyNumberFormat="1" applyFont="1" applyFill="1" applyBorder="1" applyProtection="1"/>
    <xf numFmtId="170" fontId="17" fillId="6" borderId="7" xfId="4" applyNumberFormat="1" applyFont="1" applyFill="1" applyBorder="1" applyProtection="1"/>
    <xf numFmtId="0" fontId="5" fillId="3" borderId="26" xfId="0" applyFont="1" applyFill="1" applyBorder="1" applyAlignment="1">
      <alignment horizontal="right"/>
    </xf>
    <xf numFmtId="169" fontId="4" fillId="0" borderId="3" xfId="1" applyNumberFormat="1" applyFont="1" applyFill="1" applyBorder="1" applyProtection="1"/>
    <xf numFmtId="169" fontId="4" fillId="2" borderId="3" xfId="1" applyNumberFormat="1" applyFont="1" applyFill="1" applyBorder="1" applyProtection="1"/>
    <xf numFmtId="169" fontId="17" fillId="6" borderId="13" xfId="1" applyNumberFormat="1" applyFont="1" applyFill="1" applyBorder="1" applyProtection="1"/>
    <xf numFmtId="14" fontId="4" fillId="0" borderId="1" xfId="0" applyNumberFormat="1" applyFont="1" applyBorder="1" applyProtection="1"/>
    <xf numFmtId="14" fontId="4" fillId="2" borderId="1" xfId="0" applyNumberFormat="1" applyFont="1" applyFill="1" applyBorder="1" applyProtection="1"/>
    <xf numFmtId="165" fontId="17" fillId="6" borderId="7" xfId="1" applyNumberFormat="1" applyFont="1" applyFill="1" applyBorder="1" applyProtection="1"/>
    <xf numFmtId="171" fontId="4" fillId="0" borderId="1" xfId="1" applyNumberFormat="1" applyFont="1" applyFill="1" applyBorder="1" applyProtection="1"/>
    <xf numFmtId="171" fontId="4" fillId="2" borderId="1" xfId="1" applyNumberFormat="1" applyFont="1" applyFill="1" applyBorder="1" applyProtection="1"/>
    <xf numFmtId="171" fontId="17" fillId="6" borderId="5" xfId="1" applyNumberFormat="1" applyFont="1" applyFill="1" applyBorder="1" applyProtection="1"/>
    <xf numFmtId="165" fontId="17" fillId="0" borderId="1" xfId="1" applyNumberFormat="1" applyFont="1" applyFill="1" applyBorder="1" applyProtection="1"/>
    <xf numFmtId="1" fontId="6" fillId="2" borderId="24" xfId="0" applyNumberFormat="1" applyFont="1" applyFill="1" applyBorder="1" applyAlignment="1" applyProtection="1">
      <alignment horizontal="center"/>
    </xf>
    <xf numFmtId="1" fontId="6" fillId="2" borderId="1" xfId="0" applyNumberFormat="1" applyFont="1" applyFill="1" applyBorder="1" applyAlignment="1" applyProtection="1">
      <alignment horizontal="left"/>
    </xf>
    <xf numFmtId="165" fontId="17" fillId="2" borderId="1" xfId="1" applyNumberFormat="1" applyFont="1" applyFill="1" applyBorder="1" applyProtection="1"/>
    <xf numFmtId="1" fontId="13" fillId="6" borderId="29" xfId="0" applyNumberFormat="1" applyFont="1" applyFill="1" applyBorder="1" applyAlignment="1" applyProtection="1">
      <alignment horizontal="center"/>
    </xf>
    <xf numFmtId="1" fontId="13" fillId="6" borderId="30" xfId="0" applyNumberFormat="1" applyFont="1" applyFill="1" applyBorder="1" applyAlignment="1" applyProtection="1">
      <alignment horizontal="left"/>
    </xf>
    <xf numFmtId="165" fontId="17" fillId="6" borderId="5" xfId="1" applyNumberFormat="1" applyFont="1" applyFill="1" applyBorder="1" applyProtection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/>
    <xf numFmtId="0" fontId="4" fillId="0" borderId="1" xfId="1" applyNumberFormat="1" applyFont="1" applyFill="1" applyBorder="1" applyProtection="1">
      <protection locked="0"/>
    </xf>
    <xf numFmtId="4" fontId="5" fillId="3" borderId="5" xfId="0" applyNumberFormat="1" applyFont="1" applyFill="1" applyBorder="1" applyAlignment="1" applyProtection="1">
      <alignment horizontal="right" wrapText="1"/>
    </xf>
    <xf numFmtId="4" fontId="4" fillId="2" borderId="1" xfId="0" applyNumberFormat="1" applyFont="1" applyFill="1" applyBorder="1" applyProtection="1"/>
    <xf numFmtId="0" fontId="15" fillId="2" borderId="21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</cellXfs>
  <cellStyles count="5">
    <cellStyle name="Komma" xfId="1" builtinId="3"/>
    <cellStyle name="Komma 2" xfId="2"/>
    <cellStyle name="Normaal" xfId="0" builtinId="0"/>
    <cellStyle name="Procent" xfId="4" builtinId="5"/>
    <cellStyle name="Standaard 3" xfId="3"/>
  </cellStyles>
  <dxfs count="5">
    <dxf>
      <fill>
        <patternFill>
          <bgColor indexed="10"/>
        </patternFill>
      </fill>
    </dxf>
    <dxf>
      <font>
        <color theme="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externalLink" Target="externalLinks/externalLink2.xml"/><Relationship Id="rId10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1455131985154"/>
          <c:y val="0.112358945878359"/>
          <c:w val="0.934854486801485"/>
          <c:h val="0.779583484233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Rapport!$D$11</c:f>
              <c:strCache>
                <c:ptCount val="1"/>
                <c:pt idx="0">
                  <c:v>Zakelijk</c:v>
                </c:pt>
              </c:strCache>
            </c:strRef>
          </c:tx>
          <c:invertIfNegative val="0"/>
          <c:val>
            <c:numRef>
              <c:f>Rapport!$D$12:$D$23</c:f>
              <c:numCache>
                <c:formatCode>_-* #,##0;[Red]* \-#,##0;_-* "-"??_-;_-@_-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2"/>
          <c:order val="1"/>
          <c:tx>
            <c:strRef>
              <c:f>Rapport!$E$11</c:f>
              <c:strCache>
                <c:ptCount val="1"/>
                <c:pt idx="0">
                  <c:v>Prive</c:v>
                </c:pt>
              </c:strCache>
            </c:strRef>
          </c:tx>
          <c:invertIfNegative val="0"/>
          <c:val>
            <c:numRef>
              <c:f>Rapport!$E$12:$E$23</c:f>
              <c:numCache>
                <c:formatCode>_-* #,##0;[Red]* \-#,##0;_-* "-"??_-;_-@_-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3"/>
          <c:order val="2"/>
          <c:tx>
            <c:strRef>
              <c:f>Rapport!$F$11</c:f>
              <c:strCache>
                <c:ptCount val="1"/>
                <c:pt idx="0">
                  <c:v>Woon/Werk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Rapport!$F$12:$F$23</c:f>
              <c:numCache>
                <c:formatCode>_-* #,##0;[Red]* \-#,##0;_-* "-"??_-;_-@_-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0"/>
        <c:axId val="2135564328"/>
        <c:axId val="2135483544"/>
      </c:barChart>
      <c:catAx>
        <c:axId val="2135564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nl-NL"/>
          </a:p>
        </c:txPr>
        <c:crossAx val="2135483544"/>
        <c:crosses val="autoZero"/>
        <c:auto val="1"/>
        <c:lblAlgn val="ctr"/>
        <c:lblOffset val="100"/>
        <c:noMultiLvlLbl val="0"/>
      </c:catAx>
      <c:valAx>
        <c:axId val="21354835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_-* #,##0;[Red]* \-#,##0;_-* &quot;-&quot;??_-;_-@_-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nl-NL"/>
          </a:p>
        </c:txPr>
        <c:crossAx val="2135564328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0.47884996500829"/>
          <c:y val="0.0"/>
          <c:w val="0.52115003499171"/>
          <c:h val="0.0946866451820105"/>
        </c:manualLayout>
      </c:layout>
      <c:overlay val="0"/>
      <c:txPr>
        <a:bodyPr/>
        <a:lstStyle/>
        <a:p>
          <a:pPr>
            <a:defRPr sz="9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aseline="0">
          <a:solidFill>
            <a:schemeClr val="accent1">
              <a:lumMod val="50000"/>
            </a:schemeClr>
          </a:solidFill>
          <a:latin typeface="Gill Sans MT" pitchFamily="34" charset="0"/>
        </a:defRPr>
      </a:pPr>
      <a:endParaRPr lang="nl-NL"/>
    </a:p>
  </c:txPr>
  <c:printSettings>
    <c:headerFooter/>
    <c:pageMargins b="0.750000000000015" l="0.700000000000001" r="0.700000000000001" t="0.75000000000001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1455131985154"/>
          <c:y val="0.112358945878359"/>
          <c:w val="0.934854486801485"/>
          <c:h val="0.779583484233655"/>
        </c:manualLayout>
      </c:layout>
      <c:lineChart>
        <c:grouping val="standard"/>
        <c:varyColors val="0"/>
        <c:ser>
          <c:idx val="0"/>
          <c:order val="0"/>
          <c:tx>
            <c:strRef>
              <c:f>Rapport!$D$29</c:f>
              <c:strCache>
                <c:ptCount val="1"/>
                <c:pt idx="0">
                  <c:v>Zakelijk</c:v>
                </c:pt>
              </c:strCache>
            </c:strRef>
          </c:tx>
          <c:marker>
            <c:symbol val="none"/>
          </c:marker>
          <c:val>
            <c:numRef>
              <c:f>Rapport!$D$30:$D$41</c:f>
              <c:numCache>
                <c:formatCode>_-* #,##0;[Red]* \-#,##0;_-* "-"??_-;_-@_-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Rapport!$E$29</c:f>
              <c:strCache>
                <c:ptCount val="1"/>
                <c:pt idx="0">
                  <c:v>Prive</c:v>
                </c:pt>
              </c:strCache>
            </c:strRef>
          </c:tx>
          <c:marker>
            <c:symbol val="none"/>
          </c:marker>
          <c:val>
            <c:numRef>
              <c:f>Rapport!$E$30:$E$41</c:f>
              <c:numCache>
                <c:formatCode>_-* #,##0;[Red]* \-#,##0;_-* "-"??_-;_-@_-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Rapport!$F$29</c:f>
              <c:strCache>
                <c:ptCount val="1"/>
                <c:pt idx="0">
                  <c:v>Woon/Werk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val>
            <c:numRef>
              <c:f>Rapport!$F$30:$F$41</c:f>
              <c:numCache>
                <c:formatCode>_-* #,##0;[Red]* \-#,##0;_-* "-"??_-;_-@_-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7540120"/>
        <c:axId val="2137782728"/>
      </c:lineChart>
      <c:catAx>
        <c:axId val="2137540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nl-NL"/>
          </a:p>
        </c:txPr>
        <c:crossAx val="2137782728"/>
        <c:crosses val="autoZero"/>
        <c:auto val="1"/>
        <c:lblAlgn val="ctr"/>
        <c:lblOffset val="100"/>
        <c:noMultiLvlLbl val="0"/>
      </c:catAx>
      <c:valAx>
        <c:axId val="21377827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_-* #,##0;[Red]* \-#,##0;_-* &quot;-&quot;??_-;_-@_-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nl-NL"/>
          </a:p>
        </c:txPr>
        <c:crossAx val="2137540120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0.347310322684068"/>
          <c:y val="0.0"/>
          <c:w val="0.652689677315932"/>
          <c:h val="0.0946866451820105"/>
        </c:manualLayout>
      </c:layout>
      <c:overlay val="0"/>
      <c:txPr>
        <a:bodyPr/>
        <a:lstStyle/>
        <a:p>
          <a:pPr>
            <a:defRPr sz="9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aseline="0">
          <a:solidFill>
            <a:schemeClr val="accent1">
              <a:lumMod val="50000"/>
            </a:schemeClr>
          </a:solidFill>
          <a:latin typeface="Gill Sans MT" pitchFamily="34" charset="0"/>
        </a:defRPr>
      </a:pPr>
      <a:endParaRPr lang="nl-NL"/>
    </a:p>
  </c:txPr>
  <c:printSettings>
    <c:headerFooter/>
    <c:pageMargins b="0.750000000000015" l="0.700000000000001" r="0.700000000000001" t="0.75000000000001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1455131985154"/>
          <c:y val="0.112358945878359"/>
          <c:w val="0.934854486801485"/>
          <c:h val="0.779583484233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Rapport!$D$11</c:f>
              <c:strCache>
                <c:ptCount val="1"/>
                <c:pt idx="0">
                  <c:v>Zakelijk</c:v>
                </c:pt>
              </c:strCache>
            </c:strRef>
          </c:tx>
          <c:invertIfNegative val="0"/>
          <c:val>
            <c:numRef>
              <c:f>Rapport!$D$12:$D$23</c:f>
              <c:numCache>
                <c:formatCode>_-* #,##0;[Red]* \-#,##0;_-* "-"??_-;_-@_-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2"/>
          <c:order val="1"/>
          <c:tx>
            <c:strRef>
              <c:f>Rapport!$E$11</c:f>
              <c:strCache>
                <c:ptCount val="1"/>
                <c:pt idx="0">
                  <c:v>Prive</c:v>
                </c:pt>
              </c:strCache>
            </c:strRef>
          </c:tx>
          <c:invertIfNegative val="0"/>
          <c:val>
            <c:numRef>
              <c:f>Rapport!$E$12:$E$23</c:f>
              <c:numCache>
                <c:formatCode>_-* #,##0;[Red]* \-#,##0;_-* "-"??_-;_-@_-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3"/>
          <c:order val="2"/>
          <c:tx>
            <c:strRef>
              <c:f>Rapport!$F$11</c:f>
              <c:strCache>
                <c:ptCount val="1"/>
                <c:pt idx="0">
                  <c:v>Woon/Werk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Rapport!$F$12:$F$23</c:f>
              <c:numCache>
                <c:formatCode>_-* #,##0;[Red]* \-#,##0;_-* "-"??_-;_-@_-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0"/>
        <c:axId val="2137720776"/>
        <c:axId val="2137724088"/>
      </c:barChart>
      <c:catAx>
        <c:axId val="21377207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nl-NL"/>
          </a:p>
        </c:txPr>
        <c:crossAx val="2137724088"/>
        <c:crosses val="autoZero"/>
        <c:auto val="1"/>
        <c:lblAlgn val="ctr"/>
        <c:lblOffset val="100"/>
        <c:noMultiLvlLbl val="0"/>
      </c:catAx>
      <c:valAx>
        <c:axId val="21377240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_-* #,##0;[Red]* \-#,##0;_-* &quot;-&quot;??_-;_-@_-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nl-NL"/>
          </a:p>
        </c:txPr>
        <c:crossAx val="2137720776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0.487818576984941"/>
          <c:y val="0.0"/>
          <c:w val="0.512181423015059"/>
          <c:h val="0.0946866451820105"/>
        </c:manualLayout>
      </c:layout>
      <c:overlay val="0"/>
      <c:txPr>
        <a:bodyPr/>
        <a:lstStyle/>
        <a:p>
          <a:pPr>
            <a:defRPr sz="9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aseline="0">
          <a:solidFill>
            <a:schemeClr val="accent1">
              <a:lumMod val="50000"/>
            </a:schemeClr>
          </a:solidFill>
          <a:latin typeface="Gill Sans MT" pitchFamily="34" charset="0"/>
        </a:defRPr>
      </a:pPr>
      <a:endParaRPr lang="nl-NL"/>
    </a:p>
  </c:txPr>
  <c:printSettings>
    <c:headerFooter/>
    <c:pageMargins b="0.750000000000015" l="0.700000000000001" r="0.700000000000001" t="0.75000000000001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1455131985154"/>
          <c:y val="0.112358945878359"/>
          <c:w val="0.934854486801485"/>
          <c:h val="0.779583484233655"/>
        </c:manualLayout>
      </c:layout>
      <c:lineChart>
        <c:grouping val="standard"/>
        <c:varyColors val="0"/>
        <c:ser>
          <c:idx val="0"/>
          <c:order val="0"/>
          <c:tx>
            <c:strRef>
              <c:f>Rapport!$D$29</c:f>
              <c:strCache>
                <c:ptCount val="1"/>
                <c:pt idx="0">
                  <c:v>Zakelijk</c:v>
                </c:pt>
              </c:strCache>
            </c:strRef>
          </c:tx>
          <c:marker>
            <c:symbol val="none"/>
          </c:marker>
          <c:val>
            <c:numRef>
              <c:f>Rapport!$D$30:$D$41</c:f>
              <c:numCache>
                <c:formatCode>_-* #,##0;[Red]* \-#,##0;_-* "-"??_-;_-@_-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Rapport!$E$29</c:f>
              <c:strCache>
                <c:ptCount val="1"/>
                <c:pt idx="0">
                  <c:v>Prive</c:v>
                </c:pt>
              </c:strCache>
            </c:strRef>
          </c:tx>
          <c:marker>
            <c:symbol val="none"/>
          </c:marker>
          <c:val>
            <c:numRef>
              <c:f>Rapport!$E$30:$E$41</c:f>
              <c:numCache>
                <c:formatCode>_-* #,##0;[Red]* \-#,##0;_-* "-"??_-;_-@_-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Rapport!$F$29</c:f>
              <c:strCache>
                <c:ptCount val="1"/>
                <c:pt idx="0">
                  <c:v>Woon/Werk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val>
            <c:numRef>
              <c:f>Rapport!$F$30:$F$41</c:f>
              <c:numCache>
                <c:formatCode>_-* #,##0;[Red]* \-#,##0;_-* "-"??_-;_-@_-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7222536"/>
        <c:axId val="-2129618232"/>
      </c:lineChart>
      <c:catAx>
        <c:axId val="2137222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nl-NL"/>
          </a:p>
        </c:txPr>
        <c:crossAx val="-2129618232"/>
        <c:crosses val="autoZero"/>
        <c:auto val="1"/>
        <c:lblAlgn val="ctr"/>
        <c:lblOffset val="100"/>
        <c:noMultiLvlLbl val="0"/>
      </c:catAx>
      <c:valAx>
        <c:axId val="-21296182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_-* #,##0;[Red]* \-#,##0;_-* &quot;-&quot;??_-;_-@_-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nl-NL"/>
          </a:p>
        </c:txPr>
        <c:crossAx val="2137222536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0.389163845241775"/>
          <c:y val="0.0"/>
          <c:w val="0.610836154758225"/>
          <c:h val="0.0946866451820105"/>
        </c:manualLayout>
      </c:layout>
      <c:overlay val="0"/>
      <c:txPr>
        <a:bodyPr/>
        <a:lstStyle/>
        <a:p>
          <a:pPr>
            <a:defRPr sz="9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aseline="0">
          <a:solidFill>
            <a:schemeClr val="accent1">
              <a:lumMod val="50000"/>
            </a:schemeClr>
          </a:solidFill>
          <a:latin typeface="Gill Sans MT" pitchFamily="34" charset="0"/>
        </a:defRPr>
      </a:pPr>
      <a:endParaRPr lang="nl-NL"/>
    </a:p>
  </c:txPr>
  <c:printSettings>
    <c:headerFooter/>
    <c:pageMargins b="0.750000000000015" l="0.700000000000001" r="0.700000000000001" t="0.75000000000001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Standaard ritten'!A1"/><Relationship Id="rId4" Type="http://schemas.openxmlformats.org/officeDocument/2006/relationships/hyperlink" Target="#Projecten!A1"/><Relationship Id="rId5" Type="http://schemas.openxmlformats.org/officeDocument/2006/relationships/hyperlink" Target="#Klanten!A1"/><Relationship Id="rId6" Type="http://schemas.openxmlformats.org/officeDocument/2006/relationships/hyperlink" Target="#Instellingen!A1"/><Relationship Id="rId7" Type="http://schemas.openxmlformats.org/officeDocument/2006/relationships/hyperlink" Target="#Draaitabel!A1"/><Relationship Id="rId1" Type="http://schemas.openxmlformats.org/officeDocument/2006/relationships/hyperlink" Target="#Kilometerregistratie!A1"/><Relationship Id="rId2" Type="http://schemas.openxmlformats.org/officeDocument/2006/relationships/hyperlink" Target="#Rapport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Standaard ritten'!A1"/><Relationship Id="rId4" Type="http://schemas.openxmlformats.org/officeDocument/2006/relationships/hyperlink" Target="#Projecten!A1"/><Relationship Id="rId5" Type="http://schemas.openxmlformats.org/officeDocument/2006/relationships/hyperlink" Target="#Klanten!A1"/><Relationship Id="rId6" Type="http://schemas.openxmlformats.org/officeDocument/2006/relationships/hyperlink" Target="#Instellingen!A1"/><Relationship Id="rId7" Type="http://schemas.openxmlformats.org/officeDocument/2006/relationships/hyperlink" Target="#Draaitabel!A1"/><Relationship Id="rId1" Type="http://schemas.openxmlformats.org/officeDocument/2006/relationships/hyperlink" Target="#Kilometerregistratie!A1"/><Relationship Id="rId2" Type="http://schemas.openxmlformats.org/officeDocument/2006/relationships/hyperlink" Target="#Rapport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Standaard ritten'!A1"/><Relationship Id="rId4" Type="http://schemas.openxmlformats.org/officeDocument/2006/relationships/hyperlink" Target="#Projecten!A1"/><Relationship Id="rId5" Type="http://schemas.openxmlformats.org/officeDocument/2006/relationships/hyperlink" Target="#Klanten!A1"/><Relationship Id="rId6" Type="http://schemas.openxmlformats.org/officeDocument/2006/relationships/hyperlink" Target="#Instellingen!A1"/><Relationship Id="rId7" Type="http://schemas.openxmlformats.org/officeDocument/2006/relationships/hyperlink" Target="#Draaitabel!A1"/><Relationship Id="rId1" Type="http://schemas.openxmlformats.org/officeDocument/2006/relationships/hyperlink" Target="#Kilometerregistratie!A1"/><Relationship Id="rId2" Type="http://schemas.openxmlformats.org/officeDocument/2006/relationships/hyperlink" Target="#Rapport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Standaard ritten'!A1"/><Relationship Id="rId4" Type="http://schemas.openxmlformats.org/officeDocument/2006/relationships/hyperlink" Target="#Projecten!A1"/><Relationship Id="rId5" Type="http://schemas.openxmlformats.org/officeDocument/2006/relationships/hyperlink" Target="#Klanten!A1"/><Relationship Id="rId6" Type="http://schemas.openxmlformats.org/officeDocument/2006/relationships/hyperlink" Target="#Instellingen!A1"/><Relationship Id="rId7" Type="http://schemas.openxmlformats.org/officeDocument/2006/relationships/hyperlink" Target="#Draaitabel!A1"/><Relationship Id="rId1" Type="http://schemas.openxmlformats.org/officeDocument/2006/relationships/hyperlink" Target="#Kilometerregistratie!A1"/><Relationship Id="rId2" Type="http://schemas.openxmlformats.org/officeDocument/2006/relationships/hyperlink" Target="#Rapport!A1"/></Relationships>
</file>

<file path=xl/drawings/_rels/drawing5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3.xml"/><Relationship Id="rId12" Type="http://schemas.openxmlformats.org/officeDocument/2006/relationships/chart" Target="../charts/chart4.xml"/><Relationship Id="rId1" Type="http://schemas.openxmlformats.org/officeDocument/2006/relationships/hyperlink" Target="#Kilometerregistratie!A1"/><Relationship Id="rId2" Type="http://schemas.openxmlformats.org/officeDocument/2006/relationships/hyperlink" Target="#Rapport!A1"/><Relationship Id="rId3" Type="http://schemas.openxmlformats.org/officeDocument/2006/relationships/hyperlink" Target="#'Standaard ritten'!A1"/><Relationship Id="rId4" Type="http://schemas.openxmlformats.org/officeDocument/2006/relationships/hyperlink" Target="#Projecten!A1"/><Relationship Id="rId5" Type="http://schemas.openxmlformats.org/officeDocument/2006/relationships/hyperlink" Target="#Klanten!A1"/><Relationship Id="rId6" Type="http://schemas.openxmlformats.org/officeDocument/2006/relationships/hyperlink" Target="#Instellingen!A1"/><Relationship Id="rId7" Type="http://schemas.openxmlformats.org/officeDocument/2006/relationships/hyperlink" Target="#Draaitabel!A1"/><Relationship Id="rId8" Type="http://schemas.openxmlformats.org/officeDocument/2006/relationships/chart" Target="../charts/chart1.xml"/><Relationship Id="rId9" Type="http://schemas.openxmlformats.org/officeDocument/2006/relationships/chart" Target="../charts/chart2.xml"/><Relationship Id="rId10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Standaard ritten'!A1"/><Relationship Id="rId4" Type="http://schemas.openxmlformats.org/officeDocument/2006/relationships/hyperlink" Target="#Projecten!A1"/><Relationship Id="rId5" Type="http://schemas.openxmlformats.org/officeDocument/2006/relationships/hyperlink" Target="#Klanten!A1"/><Relationship Id="rId6" Type="http://schemas.openxmlformats.org/officeDocument/2006/relationships/hyperlink" Target="#Instellingen!A1"/><Relationship Id="rId7" Type="http://schemas.openxmlformats.org/officeDocument/2006/relationships/hyperlink" Target="#Draaitabel!A1"/><Relationship Id="rId1" Type="http://schemas.openxmlformats.org/officeDocument/2006/relationships/hyperlink" Target="#Kilometerregistratie!A1"/><Relationship Id="rId2" Type="http://schemas.openxmlformats.org/officeDocument/2006/relationships/hyperlink" Target="#Rapport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Standaard ritten'!A1"/><Relationship Id="rId4" Type="http://schemas.openxmlformats.org/officeDocument/2006/relationships/hyperlink" Target="#Projecten!A1"/><Relationship Id="rId5" Type="http://schemas.openxmlformats.org/officeDocument/2006/relationships/hyperlink" Target="#Klanten!A1"/><Relationship Id="rId6" Type="http://schemas.openxmlformats.org/officeDocument/2006/relationships/hyperlink" Target="#Instellingen!A1"/><Relationship Id="rId7" Type="http://schemas.openxmlformats.org/officeDocument/2006/relationships/hyperlink" Target="#Draaitabel!A1"/><Relationship Id="rId1" Type="http://schemas.openxmlformats.org/officeDocument/2006/relationships/hyperlink" Target="#Kilometerregistratie!A1"/><Relationship Id="rId2" Type="http://schemas.openxmlformats.org/officeDocument/2006/relationships/hyperlink" Target="#Rappor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57150</xdr:rowOff>
    </xdr:from>
    <xdr:to>
      <xdr:col>11</xdr:col>
      <xdr:colOff>374276</xdr:colOff>
      <xdr:row>2</xdr:row>
      <xdr:rowOff>314325</xdr:rowOff>
    </xdr:to>
    <xdr:grpSp>
      <xdr:nvGrpSpPr>
        <xdr:cNvPr id="57" name="Groep 56"/>
        <xdr:cNvGrpSpPr/>
      </xdr:nvGrpSpPr>
      <xdr:grpSpPr>
        <a:xfrm>
          <a:off x="127000" y="57150"/>
          <a:ext cx="6394076" cy="968375"/>
          <a:chOff x="114300" y="57151"/>
          <a:chExt cx="5638799" cy="981075"/>
        </a:xfrm>
      </xdr:grpSpPr>
      <xdr:sp macro="" textlink="">
        <xdr:nvSpPr>
          <xdr:cNvPr id="58" name="Afgeronde rechthoek 57"/>
          <xdr:cNvSpPr>
            <a:spLocks/>
          </xdr:cNvSpPr>
        </xdr:nvSpPr>
        <xdr:spPr>
          <a:xfrm>
            <a:off x="4400550" y="57152"/>
            <a:ext cx="1352549" cy="981074"/>
          </a:xfrm>
          <a:prstGeom prst="round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t" anchorCtr="0"/>
          <a:lstStyle/>
          <a:p>
            <a:pPr algn="ctr"/>
            <a:r>
              <a:rPr lang="nl-NL" sz="1000" b="1">
                <a:latin typeface="Verdana" pitchFamily="34" charset="0"/>
                <a:ea typeface="Verdana" pitchFamily="34" charset="0"/>
                <a:cs typeface="Verdana" pitchFamily="34" charset="0"/>
              </a:rPr>
              <a:t>OPTIES</a:t>
            </a:r>
          </a:p>
        </xdr:txBody>
      </xdr:sp>
      <xdr:sp macro="" textlink="">
        <xdr:nvSpPr>
          <xdr:cNvPr id="59" name="Afgeronde rechthoek 58"/>
          <xdr:cNvSpPr>
            <a:spLocks/>
          </xdr:cNvSpPr>
        </xdr:nvSpPr>
        <xdr:spPr>
          <a:xfrm>
            <a:off x="2971800" y="57152"/>
            <a:ext cx="1352549" cy="981074"/>
          </a:xfrm>
          <a:prstGeom prst="round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t" anchorCtr="0"/>
          <a:lstStyle/>
          <a:p>
            <a:pPr algn="ctr"/>
            <a:r>
              <a:rPr lang="nl-NL" sz="1000" b="1">
                <a:latin typeface="Verdana" pitchFamily="34" charset="0"/>
                <a:ea typeface="Verdana" pitchFamily="34" charset="0"/>
                <a:cs typeface="Verdana" pitchFamily="34" charset="0"/>
              </a:rPr>
              <a:t>GEGEVENS</a:t>
            </a:r>
          </a:p>
        </xdr:txBody>
      </xdr:sp>
      <xdr:sp macro="" textlink="">
        <xdr:nvSpPr>
          <xdr:cNvPr id="60" name="Afgeronde rechthoek 59"/>
          <xdr:cNvSpPr>
            <a:spLocks/>
          </xdr:cNvSpPr>
        </xdr:nvSpPr>
        <xdr:spPr>
          <a:xfrm>
            <a:off x="1543050" y="57152"/>
            <a:ext cx="1352549" cy="981074"/>
          </a:xfrm>
          <a:prstGeom prst="round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t" anchorCtr="0"/>
          <a:lstStyle/>
          <a:p>
            <a:pPr algn="ctr"/>
            <a:r>
              <a:rPr lang="nl-NL" sz="1000" b="1">
                <a:latin typeface="Verdana" pitchFamily="34" charset="0"/>
                <a:ea typeface="Verdana" pitchFamily="34" charset="0"/>
                <a:cs typeface="Verdana" pitchFamily="34" charset="0"/>
              </a:rPr>
              <a:t>RAPPORTEN</a:t>
            </a:r>
          </a:p>
        </xdr:txBody>
      </xdr:sp>
      <xdr:sp macro="" textlink="">
        <xdr:nvSpPr>
          <xdr:cNvPr id="61" name="Afgeronde rechthoek 60"/>
          <xdr:cNvSpPr>
            <a:spLocks/>
          </xdr:cNvSpPr>
        </xdr:nvSpPr>
        <xdr:spPr>
          <a:xfrm>
            <a:off x="114300" y="57151"/>
            <a:ext cx="1352549" cy="981074"/>
          </a:xfrm>
          <a:prstGeom prst="round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t" anchorCtr="0"/>
          <a:lstStyle/>
          <a:p>
            <a:pPr algn="ctr"/>
            <a:r>
              <a:rPr lang="nl-NL" sz="1000" b="1">
                <a:latin typeface="Verdana" pitchFamily="34" charset="0"/>
                <a:ea typeface="Verdana" pitchFamily="34" charset="0"/>
                <a:cs typeface="Verdana" pitchFamily="34" charset="0"/>
              </a:rPr>
              <a:t>KM</a:t>
            </a:r>
          </a:p>
        </xdr:txBody>
      </xdr:sp>
      <xdr:sp macro="" textlink="">
        <xdr:nvSpPr>
          <xdr:cNvPr id="62" name="Afgeronde rechthoek 61">
            <a:hlinkClick xmlns:r="http://schemas.openxmlformats.org/officeDocument/2006/relationships" r:id="rId1"/>
          </xdr:cNvPr>
          <xdr:cNvSpPr>
            <a:spLocks/>
          </xdr:cNvSpPr>
        </xdr:nvSpPr>
        <xdr:spPr>
          <a:xfrm>
            <a:off x="161925" y="342901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KM-register</a:t>
            </a:r>
            <a:endParaRPr lang="nl-NL" sz="1050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">
        <xdr:nvSpPr>
          <xdr:cNvPr id="64" name="Afgeronde rechthoek 63">
            <a:hlinkClick xmlns:r="http://schemas.openxmlformats.org/officeDocument/2006/relationships" r:id="rId2"/>
          </xdr:cNvPr>
          <xdr:cNvSpPr>
            <a:spLocks/>
          </xdr:cNvSpPr>
        </xdr:nvSpPr>
        <xdr:spPr>
          <a:xfrm>
            <a:off x="1590675" y="342901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Overzicht</a:t>
            </a:r>
            <a:endParaRPr lang="nl-NL" sz="1050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">
        <xdr:nvSpPr>
          <xdr:cNvPr id="65" name="Afgeronde rechthoek 64">
            <a:hlinkClick xmlns:r="http://schemas.openxmlformats.org/officeDocument/2006/relationships" r:id="rId3"/>
          </xdr:cNvPr>
          <xdr:cNvSpPr>
            <a:spLocks/>
          </xdr:cNvSpPr>
        </xdr:nvSpPr>
        <xdr:spPr>
          <a:xfrm>
            <a:off x="3019425" y="342901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Standaard</a:t>
            </a:r>
            <a:r>
              <a:rPr lang="nl-NL" sz="1000" baseline="0">
                <a:latin typeface="Verdana" pitchFamily="34" charset="0"/>
                <a:ea typeface="Verdana" pitchFamily="34" charset="0"/>
                <a:cs typeface="Verdana" pitchFamily="34" charset="0"/>
              </a:rPr>
              <a:t> ritten</a:t>
            </a:r>
            <a:endParaRPr lang="nl-NL" sz="1000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">
        <xdr:nvSpPr>
          <xdr:cNvPr id="68" name="Afgeronde rechthoek 67">
            <a:hlinkClick xmlns:r="http://schemas.openxmlformats.org/officeDocument/2006/relationships" r:id="rId4"/>
          </xdr:cNvPr>
          <xdr:cNvSpPr>
            <a:spLocks/>
          </xdr:cNvSpPr>
        </xdr:nvSpPr>
        <xdr:spPr>
          <a:xfrm>
            <a:off x="3019425" y="561976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Projecten</a:t>
            </a:r>
          </a:p>
        </xdr:txBody>
      </xdr:sp>
      <xdr:sp macro="" textlink="">
        <xdr:nvSpPr>
          <xdr:cNvPr id="69" name="Afgeronde rechthoek 68">
            <a:hlinkClick xmlns:r="http://schemas.openxmlformats.org/officeDocument/2006/relationships" r:id="rId5"/>
          </xdr:cNvPr>
          <xdr:cNvSpPr>
            <a:spLocks/>
          </xdr:cNvSpPr>
        </xdr:nvSpPr>
        <xdr:spPr>
          <a:xfrm>
            <a:off x="3019425" y="781051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Klanten</a:t>
            </a:r>
          </a:p>
        </xdr:txBody>
      </xdr:sp>
      <xdr:sp macro="" textlink="">
        <xdr:nvSpPr>
          <xdr:cNvPr id="70" name="Afgeronde rechthoek 69">
            <a:hlinkClick xmlns:r="http://schemas.openxmlformats.org/officeDocument/2006/relationships" r:id="rId6"/>
          </xdr:cNvPr>
          <xdr:cNvSpPr>
            <a:spLocks/>
          </xdr:cNvSpPr>
        </xdr:nvSpPr>
        <xdr:spPr>
          <a:xfrm>
            <a:off x="4448175" y="342901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Instellingen</a:t>
            </a:r>
            <a:endParaRPr lang="nl-NL" sz="1050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">
        <xdr:nvSpPr>
          <xdr:cNvPr id="71" name="Afgeronde rechthoek 70">
            <a:hlinkClick xmlns:r="http://schemas.openxmlformats.org/officeDocument/2006/relationships" r:id="rId7"/>
          </xdr:cNvPr>
          <xdr:cNvSpPr>
            <a:spLocks/>
          </xdr:cNvSpPr>
        </xdr:nvSpPr>
        <xdr:spPr>
          <a:xfrm>
            <a:off x="4448175" y="781051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Draaitabel</a:t>
            </a:r>
            <a:endParaRPr lang="nl-NL" sz="1050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57150</xdr:rowOff>
    </xdr:from>
    <xdr:to>
      <xdr:col>7</xdr:col>
      <xdr:colOff>183776</xdr:colOff>
      <xdr:row>2</xdr:row>
      <xdr:rowOff>314325</xdr:rowOff>
    </xdr:to>
    <xdr:grpSp>
      <xdr:nvGrpSpPr>
        <xdr:cNvPr id="17" name="Groep 16"/>
        <xdr:cNvGrpSpPr/>
      </xdr:nvGrpSpPr>
      <xdr:grpSpPr>
        <a:xfrm>
          <a:off x="127000" y="57150"/>
          <a:ext cx="6432176" cy="968375"/>
          <a:chOff x="114300" y="57151"/>
          <a:chExt cx="5638799" cy="981075"/>
        </a:xfrm>
      </xdr:grpSpPr>
      <xdr:sp macro="" textlink="">
        <xdr:nvSpPr>
          <xdr:cNvPr id="18" name="Afgeronde rechthoek 17"/>
          <xdr:cNvSpPr>
            <a:spLocks/>
          </xdr:cNvSpPr>
        </xdr:nvSpPr>
        <xdr:spPr>
          <a:xfrm>
            <a:off x="4400550" y="57152"/>
            <a:ext cx="1352549" cy="981074"/>
          </a:xfrm>
          <a:prstGeom prst="round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t" anchorCtr="0"/>
          <a:lstStyle/>
          <a:p>
            <a:pPr algn="ctr"/>
            <a:r>
              <a:rPr lang="nl-NL" sz="1000" b="1">
                <a:latin typeface="Verdana" pitchFamily="34" charset="0"/>
                <a:ea typeface="Verdana" pitchFamily="34" charset="0"/>
                <a:cs typeface="Verdana" pitchFamily="34" charset="0"/>
              </a:rPr>
              <a:t>OPTIES</a:t>
            </a:r>
          </a:p>
        </xdr:txBody>
      </xdr:sp>
      <xdr:sp macro="" textlink="">
        <xdr:nvSpPr>
          <xdr:cNvPr id="19" name="Afgeronde rechthoek 18"/>
          <xdr:cNvSpPr>
            <a:spLocks/>
          </xdr:cNvSpPr>
        </xdr:nvSpPr>
        <xdr:spPr>
          <a:xfrm>
            <a:off x="2971800" y="57152"/>
            <a:ext cx="1352549" cy="981074"/>
          </a:xfrm>
          <a:prstGeom prst="round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t" anchorCtr="0"/>
          <a:lstStyle/>
          <a:p>
            <a:pPr algn="ctr"/>
            <a:r>
              <a:rPr lang="nl-NL" sz="1000" b="1">
                <a:latin typeface="Verdana" pitchFamily="34" charset="0"/>
                <a:ea typeface="Verdana" pitchFamily="34" charset="0"/>
                <a:cs typeface="Verdana" pitchFamily="34" charset="0"/>
              </a:rPr>
              <a:t>GEGEVENS</a:t>
            </a:r>
          </a:p>
        </xdr:txBody>
      </xdr:sp>
      <xdr:sp macro="" textlink="">
        <xdr:nvSpPr>
          <xdr:cNvPr id="20" name="Afgeronde rechthoek 19"/>
          <xdr:cNvSpPr>
            <a:spLocks/>
          </xdr:cNvSpPr>
        </xdr:nvSpPr>
        <xdr:spPr>
          <a:xfrm>
            <a:off x="1543050" y="57152"/>
            <a:ext cx="1352549" cy="981074"/>
          </a:xfrm>
          <a:prstGeom prst="round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t" anchorCtr="0"/>
          <a:lstStyle/>
          <a:p>
            <a:pPr algn="ctr"/>
            <a:r>
              <a:rPr lang="nl-NL" sz="1000" b="1">
                <a:latin typeface="Verdana" pitchFamily="34" charset="0"/>
                <a:ea typeface="Verdana" pitchFamily="34" charset="0"/>
                <a:cs typeface="Verdana" pitchFamily="34" charset="0"/>
              </a:rPr>
              <a:t>RAPPORTEN</a:t>
            </a:r>
          </a:p>
        </xdr:txBody>
      </xdr:sp>
      <xdr:sp macro="" textlink="">
        <xdr:nvSpPr>
          <xdr:cNvPr id="21" name="Afgeronde rechthoek 20"/>
          <xdr:cNvSpPr>
            <a:spLocks/>
          </xdr:cNvSpPr>
        </xdr:nvSpPr>
        <xdr:spPr>
          <a:xfrm>
            <a:off x="114300" y="57151"/>
            <a:ext cx="1352549" cy="981074"/>
          </a:xfrm>
          <a:prstGeom prst="round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t" anchorCtr="0"/>
          <a:lstStyle/>
          <a:p>
            <a:pPr algn="ctr"/>
            <a:r>
              <a:rPr lang="nl-NL" sz="1000" b="1">
                <a:latin typeface="Verdana" pitchFamily="34" charset="0"/>
                <a:ea typeface="Verdana" pitchFamily="34" charset="0"/>
                <a:cs typeface="Verdana" pitchFamily="34" charset="0"/>
              </a:rPr>
              <a:t>KM</a:t>
            </a:r>
          </a:p>
        </xdr:txBody>
      </xdr:sp>
      <xdr:sp macro="" textlink="">
        <xdr:nvSpPr>
          <xdr:cNvPr id="22" name="Afgeronde rechthoek 21">
            <a:hlinkClick xmlns:r="http://schemas.openxmlformats.org/officeDocument/2006/relationships" r:id="rId1"/>
          </xdr:cNvPr>
          <xdr:cNvSpPr>
            <a:spLocks/>
          </xdr:cNvSpPr>
        </xdr:nvSpPr>
        <xdr:spPr>
          <a:xfrm>
            <a:off x="161925" y="342901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KM-register</a:t>
            </a:r>
            <a:endParaRPr lang="nl-NL" sz="1050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">
        <xdr:nvSpPr>
          <xdr:cNvPr id="24" name="Afgeronde rechthoek 23">
            <a:hlinkClick xmlns:r="http://schemas.openxmlformats.org/officeDocument/2006/relationships" r:id="rId2"/>
          </xdr:cNvPr>
          <xdr:cNvSpPr>
            <a:spLocks/>
          </xdr:cNvSpPr>
        </xdr:nvSpPr>
        <xdr:spPr>
          <a:xfrm>
            <a:off x="1590675" y="342901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Overzicht</a:t>
            </a:r>
            <a:endParaRPr lang="nl-NL" sz="1050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">
        <xdr:nvSpPr>
          <xdr:cNvPr id="25" name="Afgeronde rechthoek 24">
            <a:hlinkClick xmlns:r="http://schemas.openxmlformats.org/officeDocument/2006/relationships" r:id="rId3"/>
          </xdr:cNvPr>
          <xdr:cNvSpPr>
            <a:spLocks/>
          </xdr:cNvSpPr>
        </xdr:nvSpPr>
        <xdr:spPr>
          <a:xfrm>
            <a:off x="3019425" y="342901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Standaard</a:t>
            </a:r>
            <a:r>
              <a:rPr lang="nl-NL" sz="1000" baseline="0">
                <a:latin typeface="Verdana" pitchFamily="34" charset="0"/>
                <a:ea typeface="Verdana" pitchFamily="34" charset="0"/>
                <a:cs typeface="Verdana" pitchFamily="34" charset="0"/>
              </a:rPr>
              <a:t> ritten</a:t>
            </a:r>
            <a:endParaRPr lang="nl-NL" sz="1000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">
        <xdr:nvSpPr>
          <xdr:cNvPr id="28" name="Afgeronde rechthoek 27">
            <a:hlinkClick xmlns:r="http://schemas.openxmlformats.org/officeDocument/2006/relationships" r:id="rId4"/>
          </xdr:cNvPr>
          <xdr:cNvSpPr>
            <a:spLocks/>
          </xdr:cNvSpPr>
        </xdr:nvSpPr>
        <xdr:spPr>
          <a:xfrm>
            <a:off x="3019425" y="561976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Projecten</a:t>
            </a:r>
          </a:p>
        </xdr:txBody>
      </xdr:sp>
      <xdr:sp macro="" textlink="">
        <xdr:nvSpPr>
          <xdr:cNvPr id="29" name="Afgeronde rechthoek 28">
            <a:hlinkClick xmlns:r="http://schemas.openxmlformats.org/officeDocument/2006/relationships" r:id="rId5"/>
          </xdr:cNvPr>
          <xdr:cNvSpPr>
            <a:spLocks/>
          </xdr:cNvSpPr>
        </xdr:nvSpPr>
        <xdr:spPr>
          <a:xfrm>
            <a:off x="3019425" y="781051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Klanten</a:t>
            </a:r>
          </a:p>
        </xdr:txBody>
      </xdr:sp>
      <xdr:sp macro="" textlink="">
        <xdr:nvSpPr>
          <xdr:cNvPr id="30" name="Afgeronde rechthoek 29">
            <a:hlinkClick xmlns:r="http://schemas.openxmlformats.org/officeDocument/2006/relationships" r:id="rId6"/>
          </xdr:cNvPr>
          <xdr:cNvSpPr>
            <a:spLocks/>
          </xdr:cNvSpPr>
        </xdr:nvSpPr>
        <xdr:spPr>
          <a:xfrm>
            <a:off x="4448175" y="342901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Instellingen</a:t>
            </a:r>
            <a:endParaRPr lang="nl-NL" sz="1050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">
        <xdr:nvSpPr>
          <xdr:cNvPr id="31" name="Afgeronde rechthoek 30">
            <a:hlinkClick xmlns:r="http://schemas.openxmlformats.org/officeDocument/2006/relationships" r:id="rId7"/>
          </xdr:cNvPr>
          <xdr:cNvSpPr>
            <a:spLocks/>
          </xdr:cNvSpPr>
        </xdr:nvSpPr>
        <xdr:spPr>
          <a:xfrm>
            <a:off x="4448175" y="781051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Draaitabel</a:t>
            </a:r>
            <a:endParaRPr lang="nl-NL" sz="1050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57150</xdr:rowOff>
    </xdr:from>
    <xdr:to>
      <xdr:col>8</xdr:col>
      <xdr:colOff>250451</xdr:colOff>
      <xdr:row>2</xdr:row>
      <xdr:rowOff>314325</xdr:rowOff>
    </xdr:to>
    <xdr:grpSp>
      <xdr:nvGrpSpPr>
        <xdr:cNvPr id="18" name="Groep 17"/>
        <xdr:cNvGrpSpPr/>
      </xdr:nvGrpSpPr>
      <xdr:grpSpPr>
        <a:xfrm>
          <a:off x="127000" y="57150"/>
          <a:ext cx="6435351" cy="968375"/>
          <a:chOff x="114300" y="57151"/>
          <a:chExt cx="5638799" cy="981075"/>
        </a:xfrm>
      </xdr:grpSpPr>
      <xdr:sp macro="" textlink="">
        <xdr:nvSpPr>
          <xdr:cNvPr id="19" name="Afgeronde rechthoek 18"/>
          <xdr:cNvSpPr>
            <a:spLocks/>
          </xdr:cNvSpPr>
        </xdr:nvSpPr>
        <xdr:spPr>
          <a:xfrm>
            <a:off x="4400550" y="57152"/>
            <a:ext cx="1352549" cy="981074"/>
          </a:xfrm>
          <a:prstGeom prst="round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t" anchorCtr="0"/>
          <a:lstStyle/>
          <a:p>
            <a:pPr algn="ctr"/>
            <a:r>
              <a:rPr lang="nl-NL" sz="1000" b="1">
                <a:latin typeface="Verdana" pitchFamily="34" charset="0"/>
                <a:ea typeface="Verdana" pitchFamily="34" charset="0"/>
                <a:cs typeface="Verdana" pitchFamily="34" charset="0"/>
              </a:rPr>
              <a:t>OPTIES</a:t>
            </a:r>
          </a:p>
        </xdr:txBody>
      </xdr:sp>
      <xdr:sp macro="" textlink="">
        <xdr:nvSpPr>
          <xdr:cNvPr id="20" name="Afgeronde rechthoek 19"/>
          <xdr:cNvSpPr>
            <a:spLocks/>
          </xdr:cNvSpPr>
        </xdr:nvSpPr>
        <xdr:spPr>
          <a:xfrm>
            <a:off x="2971800" y="57152"/>
            <a:ext cx="1352549" cy="981074"/>
          </a:xfrm>
          <a:prstGeom prst="round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t" anchorCtr="0"/>
          <a:lstStyle/>
          <a:p>
            <a:pPr algn="ctr"/>
            <a:r>
              <a:rPr lang="nl-NL" sz="1000" b="1">
                <a:latin typeface="Verdana" pitchFamily="34" charset="0"/>
                <a:ea typeface="Verdana" pitchFamily="34" charset="0"/>
                <a:cs typeface="Verdana" pitchFamily="34" charset="0"/>
              </a:rPr>
              <a:t>GEGEVENS</a:t>
            </a:r>
          </a:p>
        </xdr:txBody>
      </xdr:sp>
      <xdr:sp macro="" textlink="">
        <xdr:nvSpPr>
          <xdr:cNvPr id="21" name="Afgeronde rechthoek 20"/>
          <xdr:cNvSpPr>
            <a:spLocks/>
          </xdr:cNvSpPr>
        </xdr:nvSpPr>
        <xdr:spPr>
          <a:xfrm>
            <a:off x="1543050" y="57152"/>
            <a:ext cx="1352549" cy="981074"/>
          </a:xfrm>
          <a:prstGeom prst="round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t" anchorCtr="0"/>
          <a:lstStyle/>
          <a:p>
            <a:pPr algn="ctr"/>
            <a:r>
              <a:rPr lang="nl-NL" sz="1000" b="1">
                <a:latin typeface="Verdana" pitchFamily="34" charset="0"/>
                <a:ea typeface="Verdana" pitchFamily="34" charset="0"/>
                <a:cs typeface="Verdana" pitchFamily="34" charset="0"/>
              </a:rPr>
              <a:t>RAPPORTEN</a:t>
            </a:r>
          </a:p>
        </xdr:txBody>
      </xdr:sp>
      <xdr:sp macro="" textlink="">
        <xdr:nvSpPr>
          <xdr:cNvPr id="22" name="Afgeronde rechthoek 21"/>
          <xdr:cNvSpPr>
            <a:spLocks/>
          </xdr:cNvSpPr>
        </xdr:nvSpPr>
        <xdr:spPr>
          <a:xfrm>
            <a:off x="114300" y="57151"/>
            <a:ext cx="1352549" cy="981074"/>
          </a:xfrm>
          <a:prstGeom prst="round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t" anchorCtr="0"/>
          <a:lstStyle/>
          <a:p>
            <a:pPr algn="ctr"/>
            <a:r>
              <a:rPr lang="nl-NL" sz="1000" b="1">
                <a:latin typeface="Verdana" pitchFamily="34" charset="0"/>
                <a:ea typeface="Verdana" pitchFamily="34" charset="0"/>
                <a:cs typeface="Verdana" pitchFamily="34" charset="0"/>
              </a:rPr>
              <a:t>KM</a:t>
            </a:r>
          </a:p>
        </xdr:txBody>
      </xdr:sp>
      <xdr:sp macro="" textlink="">
        <xdr:nvSpPr>
          <xdr:cNvPr id="23" name="Afgeronde rechthoek 22">
            <a:hlinkClick xmlns:r="http://schemas.openxmlformats.org/officeDocument/2006/relationships" r:id="rId1"/>
          </xdr:cNvPr>
          <xdr:cNvSpPr>
            <a:spLocks/>
          </xdr:cNvSpPr>
        </xdr:nvSpPr>
        <xdr:spPr>
          <a:xfrm>
            <a:off x="161925" y="342901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KM-register</a:t>
            </a:r>
            <a:endParaRPr lang="nl-NL" sz="1050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">
        <xdr:nvSpPr>
          <xdr:cNvPr id="25" name="Afgeronde rechthoek 24">
            <a:hlinkClick xmlns:r="http://schemas.openxmlformats.org/officeDocument/2006/relationships" r:id="rId2"/>
          </xdr:cNvPr>
          <xdr:cNvSpPr>
            <a:spLocks/>
          </xdr:cNvSpPr>
        </xdr:nvSpPr>
        <xdr:spPr>
          <a:xfrm>
            <a:off x="1590675" y="342901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Overzicht</a:t>
            </a:r>
            <a:endParaRPr lang="nl-NL" sz="1050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">
        <xdr:nvSpPr>
          <xdr:cNvPr id="26" name="Afgeronde rechthoek 25">
            <a:hlinkClick xmlns:r="http://schemas.openxmlformats.org/officeDocument/2006/relationships" r:id="rId3"/>
          </xdr:cNvPr>
          <xdr:cNvSpPr>
            <a:spLocks/>
          </xdr:cNvSpPr>
        </xdr:nvSpPr>
        <xdr:spPr>
          <a:xfrm>
            <a:off x="3019425" y="342901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Standaard</a:t>
            </a:r>
            <a:r>
              <a:rPr lang="nl-NL" sz="1000" baseline="0">
                <a:latin typeface="Verdana" pitchFamily="34" charset="0"/>
                <a:ea typeface="Verdana" pitchFamily="34" charset="0"/>
                <a:cs typeface="Verdana" pitchFamily="34" charset="0"/>
              </a:rPr>
              <a:t> ritten</a:t>
            </a:r>
            <a:endParaRPr lang="nl-NL" sz="1000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">
        <xdr:nvSpPr>
          <xdr:cNvPr id="29" name="Afgeronde rechthoek 28">
            <a:hlinkClick xmlns:r="http://schemas.openxmlformats.org/officeDocument/2006/relationships" r:id="rId4"/>
          </xdr:cNvPr>
          <xdr:cNvSpPr>
            <a:spLocks/>
          </xdr:cNvSpPr>
        </xdr:nvSpPr>
        <xdr:spPr>
          <a:xfrm>
            <a:off x="3019425" y="561976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Projecten</a:t>
            </a:r>
          </a:p>
        </xdr:txBody>
      </xdr:sp>
      <xdr:sp macro="" textlink="">
        <xdr:nvSpPr>
          <xdr:cNvPr id="30" name="Afgeronde rechthoek 29">
            <a:hlinkClick xmlns:r="http://schemas.openxmlformats.org/officeDocument/2006/relationships" r:id="rId5"/>
          </xdr:cNvPr>
          <xdr:cNvSpPr>
            <a:spLocks/>
          </xdr:cNvSpPr>
        </xdr:nvSpPr>
        <xdr:spPr>
          <a:xfrm>
            <a:off x="3019425" y="781051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Klanten</a:t>
            </a:r>
          </a:p>
        </xdr:txBody>
      </xdr:sp>
      <xdr:sp macro="" textlink="">
        <xdr:nvSpPr>
          <xdr:cNvPr id="31" name="Afgeronde rechthoek 30">
            <a:hlinkClick xmlns:r="http://schemas.openxmlformats.org/officeDocument/2006/relationships" r:id="rId6"/>
          </xdr:cNvPr>
          <xdr:cNvSpPr>
            <a:spLocks/>
          </xdr:cNvSpPr>
        </xdr:nvSpPr>
        <xdr:spPr>
          <a:xfrm>
            <a:off x="4448175" y="342901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Instellingen</a:t>
            </a:r>
            <a:endParaRPr lang="nl-NL" sz="1050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">
        <xdr:nvSpPr>
          <xdr:cNvPr id="32" name="Afgeronde rechthoek 31">
            <a:hlinkClick xmlns:r="http://schemas.openxmlformats.org/officeDocument/2006/relationships" r:id="rId7"/>
          </xdr:cNvPr>
          <xdr:cNvSpPr>
            <a:spLocks/>
          </xdr:cNvSpPr>
        </xdr:nvSpPr>
        <xdr:spPr>
          <a:xfrm>
            <a:off x="4448175" y="781051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Draaitabel</a:t>
            </a:r>
            <a:endParaRPr lang="nl-NL" sz="1050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57150</xdr:rowOff>
    </xdr:from>
    <xdr:to>
      <xdr:col>7</xdr:col>
      <xdr:colOff>79001</xdr:colOff>
      <xdr:row>2</xdr:row>
      <xdr:rowOff>314325</xdr:rowOff>
    </xdr:to>
    <xdr:grpSp>
      <xdr:nvGrpSpPr>
        <xdr:cNvPr id="18" name="Groep 17"/>
        <xdr:cNvGrpSpPr/>
      </xdr:nvGrpSpPr>
      <xdr:grpSpPr>
        <a:xfrm>
          <a:off x="127000" y="57150"/>
          <a:ext cx="6441701" cy="968375"/>
          <a:chOff x="114300" y="57151"/>
          <a:chExt cx="5638799" cy="981075"/>
        </a:xfrm>
      </xdr:grpSpPr>
      <xdr:sp macro="" textlink="">
        <xdr:nvSpPr>
          <xdr:cNvPr id="19" name="Afgeronde rechthoek 18"/>
          <xdr:cNvSpPr>
            <a:spLocks/>
          </xdr:cNvSpPr>
        </xdr:nvSpPr>
        <xdr:spPr>
          <a:xfrm>
            <a:off x="4400550" y="57152"/>
            <a:ext cx="1352549" cy="981074"/>
          </a:xfrm>
          <a:prstGeom prst="round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t" anchorCtr="0"/>
          <a:lstStyle/>
          <a:p>
            <a:pPr algn="ctr"/>
            <a:r>
              <a:rPr lang="nl-NL" sz="1000" b="1">
                <a:latin typeface="Verdana" pitchFamily="34" charset="0"/>
                <a:ea typeface="Verdana" pitchFamily="34" charset="0"/>
                <a:cs typeface="Verdana" pitchFamily="34" charset="0"/>
              </a:rPr>
              <a:t>OPTIES</a:t>
            </a:r>
          </a:p>
        </xdr:txBody>
      </xdr:sp>
      <xdr:sp macro="" textlink="">
        <xdr:nvSpPr>
          <xdr:cNvPr id="20" name="Afgeronde rechthoek 19"/>
          <xdr:cNvSpPr>
            <a:spLocks/>
          </xdr:cNvSpPr>
        </xdr:nvSpPr>
        <xdr:spPr>
          <a:xfrm>
            <a:off x="2971800" y="57152"/>
            <a:ext cx="1352549" cy="981074"/>
          </a:xfrm>
          <a:prstGeom prst="round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t" anchorCtr="0"/>
          <a:lstStyle/>
          <a:p>
            <a:pPr algn="ctr"/>
            <a:r>
              <a:rPr lang="nl-NL" sz="1000" b="1">
                <a:latin typeface="Verdana" pitchFamily="34" charset="0"/>
                <a:ea typeface="Verdana" pitchFamily="34" charset="0"/>
                <a:cs typeface="Verdana" pitchFamily="34" charset="0"/>
              </a:rPr>
              <a:t>GEGEVENS</a:t>
            </a:r>
          </a:p>
        </xdr:txBody>
      </xdr:sp>
      <xdr:sp macro="" textlink="">
        <xdr:nvSpPr>
          <xdr:cNvPr id="21" name="Afgeronde rechthoek 20"/>
          <xdr:cNvSpPr>
            <a:spLocks/>
          </xdr:cNvSpPr>
        </xdr:nvSpPr>
        <xdr:spPr>
          <a:xfrm>
            <a:off x="1543050" y="57152"/>
            <a:ext cx="1352549" cy="981074"/>
          </a:xfrm>
          <a:prstGeom prst="round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t" anchorCtr="0"/>
          <a:lstStyle/>
          <a:p>
            <a:pPr algn="ctr"/>
            <a:r>
              <a:rPr lang="nl-NL" sz="1000" b="1">
                <a:latin typeface="Verdana" pitchFamily="34" charset="0"/>
                <a:ea typeface="Verdana" pitchFamily="34" charset="0"/>
                <a:cs typeface="Verdana" pitchFamily="34" charset="0"/>
              </a:rPr>
              <a:t>RAPPORTEN</a:t>
            </a:r>
          </a:p>
        </xdr:txBody>
      </xdr:sp>
      <xdr:sp macro="" textlink="">
        <xdr:nvSpPr>
          <xdr:cNvPr id="22" name="Afgeronde rechthoek 21"/>
          <xdr:cNvSpPr>
            <a:spLocks/>
          </xdr:cNvSpPr>
        </xdr:nvSpPr>
        <xdr:spPr>
          <a:xfrm>
            <a:off x="114300" y="57151"/>
            <a:ext cx="1352549" cy="981074"/>
          </a:xfrm>
          <a:prstGeom prst="round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t" anchorCtr="0"/>
          <a:lstStyle/>
          <a:p>
            <a:pPr algn="ctr"/>
            <a:r>
              <a:rPr lang="nl-NL" sz="1000" b="1">
                <a:latin typeface="Verdana" pitchFamily="34" charset="0"/>
                <a:ea typeface="Verdana" pitchFamily="34" charset="0"/>
                <a:cs typeface="Verdana" pitchFamily="34" charset="0"/>
              </a:rPr>
              <a:t>KM</a:t>
            </a:r>
          </a:p>
        </xdr:txBody>
      </xdr:sp>
      <xdr:sp macro="" textlink="">
        <xdr:nvSpPr>
          <xdr:cNvPr id="23" name="Afgeronde rechthoek 22">
            <a:hlinkClick xmlns:r="http://schemas.openxmlformats.org/officeDocument/2006/relationships" r:id="rId1"/>
          </xdr:cNvPr>
          <xdr:cNvSpPr>
            <a:spLocks/>
          </xdr:cNvSpPr>
        </xdr:nvSpPr>
        <xdr:spPr>
          <a:xfrm>
            <a:off x="161925" y="342901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KM-register</a:t>
            </a:r>
            <a:endParaRPr lang="nl-NL" sz="1050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">
        <xdr:nvSpPr>
          <xdr:cNvPr id="25" name="Afgeronde rechthoek 24">
            <a:hlinkClick xmlns:r="http://schemas.openxmlformats.org/officeDocument/2006/relationships" r:id="rId2"/>
          </xdr:cNvPr>
          <xdr:cNvSpPr>
            <a:spLocks/>
          </xdr:cNvSpPr>
        </xdr:nvSpPr>
        <xdr:spPr>
          <a:xfrm>
            <a:off x="1590675" y="342901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Overzicht</a:t>
            </a:r>
            <a:endParaRPr lang="nl-NL" sz="1050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">
        <xdr:nvSpPr>
          <xdr:cNvPr id="26" name="Afgeronde rechthoek 25">
            <a:hlinkClick xmlns:r="http://schemas.openxmlformats.org/officeDocument/2006/relationships" r:id="rId3"/>
          </xdr:cNvPr>
          <xdr:cNvSpPr>
            <a:spLocks/>
          </xdr:cNvSpPr>
        </xdr:nvSpPr>
        <xdr:spPr>
          <a:xfrm>
            <a:off x="3019425" y="342901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Standaard</a:t>
            </a:r>
            <a:r>
              <a:rPr lang="nl-NL" sz="1000" baseline="0">
                <a:latin typeface="Verdana" pitchFamily="34" charset="0"/>
                <a:ea typeface="Verdana" pitchFamily="34" charset="0"/>
                <a:cs typeface="Verdana" pitchFamily="34" charset="0"/>
              </a:rPr>
              <a:t> ritten</a:t>
            </a:r>
            <a:endParaRPr lang="nl-NL" sz="1000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">
        <xdr:nvSpPr>
          <xdr:cNvPr id="29" name="Afgeronde rechthoek 28">
            <a:hlinkClick xmlns:r="http://schemas.openxmlformats.org/officeDocument/2006/relationships" r:id="rId4"/>
          </xdr:cNvPr>
          <xdr:cNvSpPr>
            <a:spLocks/>
          </xdr:cNvSpPr>
        </xdr:nvSpPr>
        <xdr:spPr>
          <a:xfrm>
            <a:off x="3019425" y="561976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Projecten</a:t>
            </a:r>
          </a:p>
        </xdr:txBody>
      </xdr:sp>
      <xdr:sp macro="" textlink="">
        <xdr:nvSpPr>
          <xdr:cNvPr id="30" name="Afgeronde rechthoek 29">
            <a:hlinkClick xmlns:r="http://schemas.openxmlformats.org/officeDocument/2006/relationships" r:id="rId5"/>
          </xdr:cNvPr>
          <xdr:cNvSpPr>
            <a:spLocks/>
          </xdr:cNvSpPr>
        </xdr:nvSpPr>
        <xdr:spPr>
          <a:xfrm>
            <a:off x="3019425" y="781051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Klanten</a:t>
            </a:r>
          </a:p>
        </xdr:txBody>
      </xdr:sp>
      <xdr:sp macro="" textlink="">
        <xdr:nvSpPr>
          <xdr:cNvPr id="31" name="Afgeronde rechthoek 30">
            <a:hlinkClick xmlns:r="http://schemas.openxmlformats.org/officeDocument/2006/relationships" r:id="rId6"/>
          </xdr:cNvPr>
          <xdr:cNvSpPr>
            <a:spLocks/>
          </xdr:cNvSpPr>
        </xdr:nvSpPr>
        <xdr:spPr>
          <a:xfrm>
            <a:off x="4448175" y="342901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Instellingen</a:t>
            </a:r>
            <a:endParaRPr lang="nl-NL" sz="1050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">
        <xdr:nvSpPr>
          <xdr:cNvPr id="32" name="Afgeronde rechthoek 31">
            <a:hlinkClick xmlns:r="http://schemas.openxmlformats.org/officeDocument/2006/relationships" r:id="rId7"/>
          </xdr:cNvPr>
          <xdr:cNvSpPr>
            <a:spLocks/>
          </xdr:cNvSpPr>
        </xdr:nvSpPr>
        <xdr:spPr>
          <a:xfrm>
            <a:off x="4448175" y="781051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Draaitabel</a:t>
            </a:r>
            <a:endParaRPr lang="nl-NL" sz="1050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57150</xdr:rowOff>
    </xdr:from>
    <xdr:to>
      <xdr:col>9</xdr:col>
      <xdr:colOff>555251</xdr:colOff>
      <xdr:row>2</xdr:row>
      <xdr:rowOff>314325</xdr:rowOff>
    </xdr:to>
    <xdr:grpSp>
      <xdr:nvGrpSpPr>
        <xdr:cNvPr id="3" name="Groep 2"/>
        <xdr:cNvGrpSpPr/>
      </xdr:nvGrpSpPr>
      <xdr:grpSpPr>
        <a:xfrm>
          <a:off x="127000" y="57150"/>
          <a:ext cx="6359151" cy="968375"/>
          <a:chOff x="114300" y="57151"/>
          <a:chExt cx="5638799" cy="981075"/>
        </a:xfrm>
      </xdr:grpSpPr>
      <xdr:sp macro="" textlink="">
        <xdr:nvSpPr>
          <xdr:cNvPr id="4" name="Afgeronde rechthoek 3"/>
          <xdr:cNvSpPr>
            <a:spLocks/>
          </xdr:cNvSpPr>
        </xdr:nvSpPr>
        <xdr:spPr>
          <a:xfrm>
            <a:off x="4400550" y="57152"/>
            <a:ext cx="1352549" cy="981074"/>
          </a:xfrm>
          <a:prstGeom prst="round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t" anchorCtr="0"/>
          <a:lstStyle/>
          <a:p>
            <a:pPr algn="ctr"/>
            <a:r>
              <a:rPr lang="nl-NL" sz="1000" b="1">
                <a:latin typeface="Verdana" pitchFamily="34" charset="0"/>
                <a:ea typeface="Verdana" pitchFamily="34" charset="0"/>
                <a:cs typeface="Verdana" pitchFamily="34" charset="0"/>
              </a:rPr>
              <a:t>OPTIES</a:t>
            </a:r>
          </a:p>
        </xdr:txBody>
      </xdr:sp>
      <xdr:sp macro="" textlink="">
        <xdr:nvSpPr>
          <xdr:cNvPr id="5" name="Afgeronde rechthoek 4"/>
          <xdr:cNvSpPr>
            <a:spLocks/>
          </xdr:cNvSpPr>
        </xdr:nvSpPr>
        <xdr:spPr>
          <a:xfrm>
            <a:off x="2971800" y="57152"/>
            <a:ext cx="1352549" cy="981074"/>
          </a:xfrm>
          <a:prstGeom prst="round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t" anchorCtr="0"/>
          <a:lstStyle/>
          <a:p>
            <a:pPr algn="ctr"/>
            <a:r>
              <a:rPr lang="nl-NL" sz="1000" b="1">
                <a:latin typeface="Verdana" pitchFamily="34" charset="0"/>
                <a:ea typeface="Verdana" pitchFamily="34" charset="0"/>
                <a:cs typeface="Verdana" pitchFamily="34" charset="0"/>
              </a:rPr>
              <a:t>GEGEVENS</a:t>
            </a:r>
          </a:p>
        </xdr:txBody>
      </xdr:sp>
      <xdr:sp macro="" textlink="">
        <xdr:nvSpPr>
          <xdr:cNvPr id="6" name="Afgeronde rechthoek 5"/>
          <xdr:cNvSpPr>
            <a:spLocks/>
          </xdr:cNvSpPr>
        </xdr:nvSpPr>
        <xdr:spPr>
          <a:xfrm>
            <a:off x="1543050" y="57152"/>
            <a:ext cx="1352549" cy="981074"/>
          </a:xfrm>
          <a:prstGeom prst="round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t" anchorCtr="0"/>
          <a:lstStyle/>
          <a:p>
            <a:pPr algn="ctr"/>
            <a:r>
              <a:rPr lang="nl-NL" sz="1000" b="1">
                <a:latin typeface="Verdana" pitchFamily="34" charset="0"/>
                <a:ea typeface="Verdana" pitchFamily="34" charset="0"/>
                <a:cs typeface="Verdana" pitchFamily="34" charset="0"/>
              </a:rPr>
              <a:t>RAPPORTEN</a:t>
            </a:r>
          </a:p>
        </xdr:txBody>
      </xdr:sp>
      <xdr:sp macro="" textlink="">
        <xdr:nvSpPr>
          <xdr:cNvPr id="7" name="Afgeronde rechthoek 6"/>
          <xdr:cNvSpPr>
            <a:spLocks/>
          </xdr:cNvSpPr>
        </xdr:nvSpPr>
        <xdr:spPr>
          <a:xfrm>
            <a:off x="114300" y="57151"/>
            <a:ext cx="1352549" cy="981074"/>
          </a:xfrm>
          <a:prstGeom prst="round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t" anchorCtr="0"/>
          <a:lstStyle/>
          <a:p>
            <a:pPr algn="ctr"/>
            <a:r>
              <a:rPr lang="nl-NL" sz="1000" b="1">
                <a:latin typeface="Verdana" pitchFamily="34" charset="0"/>
                <a:ea typeface="Verdana" pitchFamily="34" charset="0"/>
                <a:cs typeface="Verdana" pitchFamily="34" charset="0"/>
              </a:rPr>
              <a:t>KM</a:t>
            </a:r>
          </a:p>
        </xdr:txBody>
      </xdr:sp>
      <xdr:sp macro="" textlink="">
        <xdr:nvSpPr>
          <xdr:cNvPr id="8" name="Afgeronde rechthoek 7">
            <a:hlinkClick xmlns:r="http://schemas.openxmlformats.org/officeDocument/2006/relationships" r:id="rId1"/>
          </xdr:cNvPr>
          <xdr:cNvSpPr>
            <a:spLocks/>
          </xdr:cNvSpPr>
        </xdr:nvSpPr>
        <xdr:spPr>
          <a:xfrm>
            <a:off x="161925" y="342901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KM-register</a:t>
            </a:r>
            <a:endParaRPr lang="nl-NL" sz="1050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">
        <xdr:nvSpPr>
          <xdr:cNvPr id="9" name="Afgeronde rechthoek 8">
            <a:hlinkClick xmlns:r="http://schemas.openxmlformats.org/officeDocument/2006/relationships" r:id="rId2"/>
          </xdr:cNvPr>
          <xdr:cNvSpPr>
            <a:spLocks/>
          </xdr:cNvSpPr>
        </xdr:nvSpPr>
        <xdr:spPr>
          <a:xfrm>
            <a:off x="1590675" y="342901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Overzicht</a:t>
            </a:r>
            <a:endParaRPr lang="nl-NL" sz="1050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">
        <xdr:nvSpPr>
          <xdr:cNvPr id="10" name="Afgeronde rechthoek 9">
            <a:hlinkClick xmlns:r="http://schemas.openxmlformats.org/officeDocument/2006/relationships" r:id="rId3"/>
          </xdr:cNvPr>
          <xdr:cNvSpPr>
            <a:spLocks/>
          </xdr:cNvSpPr>
        </xdr:nvSpPr>
        <xdr:spPr>
          <a:xfrm>
            <a:off x="3019425" y="342901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Standaard</a:t>
            </a:r>
            <a:r>
              <a:rPr lang="nl-NL" sz="1000" baseline="0">
                <a:latin typeface="Verdana" pitchFamily="34" charset="0"/>
                <a:ea typeface="Verdana" pitchFamily="34" charset="0"/>
                <a:cs typeface="Verdana" pitchFamily="34" charset="0"/>
              </a:rPr>
              <a:t> ritten</a:t>
            </a:r>
            <a:endParaRPr lang="nl-NL" sz="1000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">
        <xdr:nvSpPr>
          <xdr:cNvPr id="13" name="Afgeronde rechthoek 12">
            <a:hlinkClick xmlns:r="http://schemas.openxmlformats.org/officeDocument/2006/relationships" r:id="rId4"/>
          </xdr:cNvPr>
          <xdr:cNvSpPr>
            <a:spLocks/>
          </xdr:cNvSpPr>
        </xdr:nvSpPr>
        <xdr:spPr>
          <a:xfrm>
            <a:off x="3019425" y="561976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Projecten</a:t>
            </a:r>
          </a:p>
        </xdr:txBody>
      </xdr:sp>
      <xdr:sp macro="" textlink="">
        <xdr:nvSpPr>
          <xdr:cNvPr id="14" name="Afgeronde rechthoek 13">
            <a:hlinkClick xmlns:r="http://schemas.openxmlformats.org/officeDocument/2006/relationships" r:id="rId5"/>
          </xdr:cNvPr>
          <xdr:cNvSpPr>
            <a:spLocks/>
          </xdr:cNvSpPr>
        </xdr:nvSpPr>
        <xdr:spPr>
          <a:xfrm>
            <a:off x="3019425" y="781051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Klanten</a:t>
            </a:r>
          </a:p>
        </xdr:txBody>
      </xdr:sp>
      <xdr:sp macro="" textlink="">
        <xdr:nvSpPr>
          <xdr:cNvPr id="15" name="Afgeronde rechthoek 14">
            <a:hlinkClick xmlns:r="http://schemas.openxmlformats.org/officeDocument/2006/relationships" r:id="rId6"/>
          </xdr:cNvPr>
          <xdr:cNvSpPr>
            <a:spLocks/>
          </xdr:cNvSpPr>
        </xdr:nvSpPr>
        <xdr:spPr>
          <a:xfrm>
            <a:off x="4448175" y="342901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Instellingen</a:t>
            </a:r>
            <a:endParaRPr lang="nl-NL" sz="1050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">
        <xdr:nvSpPr>
          <xdr:cNvPr id="16" name="Afgeronde rechthoek 15">
            <a:hlinkClick xmlns:r="http://schemas.openxmlformats.org/officeDocument/2006/relationships" r:id="rId7"/>
          </xdr:cNvPr>
          <xdr:cNvSpPr>
            <a:spLocks/>
          </xdr:cNvSpPr>
        </xdr:nvSpPr>
        <xdr:spPr>
          <a:xfrm>
            <a:off x="4448175" y="781051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Draaitabel</a:t>
            </a:r>
            <a:endParaRPr lang="nl-NL" sz="1050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</xdr:grpSp>
    <xdr:clientData/>
  </xdr:twoCellAnchor>
  <xdr:twoCellAnchor>
    <xdr:from>
      <xdr:col>8</xdr:col>
      <xdr:colOff>0</xdr:colOff>
      <xdr:row>10</xdr:row>
      <xdr:rowOff>0</xdr:rowOff>
    </xdr:from>
    <xdr:to>
      <xdr:col>13</xdr:col>
      <xdr:colOff>676274</xdr:colOff>
      <xdr:row>23</xdr:row>
      <xdr:rowOff>152400</xdr:rowOff>
    </xdr:to>
    <xdr:graphicFrame macro="">
      <xdr:nvGraphicFramePr>
        <xdr:cNvPr id="17" name="Grafiek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0</xdr:colOff>
      <xdr:row>28</xdr:row>
      <xdr:rowOff>0</xdr:rowOff>
    </xdr:from>
    <xdr:to>
      <xdr:col>13</xdr:col>
      <xdr:colOff>676274</xdr:colOff>
      <xdr:row>41</xdr:row>
      <xdr:rowOff>152400</xdr:rowOff>
    </xdr:to>
    <xdr:graphicFrame macro="">
      <xdr:nvGraphicFramePr>
        <xdr:cNvPr id="20" name="Grafiek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11</xdr:col>
      <xdr:colOff>142875</xdr:colOff>
      <xdr:row>4</xdr:row>
      <xdr:rowOff>0</xdr:rowOff>
    </xdr:from>
    <xdr:to>
      <xdr:col>13</xdr:col>
      <xdr:colOff>710565</xdr:colOff>
      <xdr:row>5</xdr:row>
      <xdr:rowOff>233138</xdr:rowOff>
    </xdr:to>
    <xdr:pic>
      <xdr:nvPicPr>
        <xdr:cNvPr id="21" name="Afbeelding 2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81800" y="1247775"/>
          <a:ext cx="1996440" cy="547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56</xdr:row>
      <xdr:rowOff>0</xdr:rowOff>
    </xdr:from>
    <xdr:to>
      <xdr:col>13</xdr:col>
      <xdr:colOff>676274</xdr:colOff>
      <xdr:row>69</xdr:row>
      <xdr:rowOff>152400</xdr:rowOff>
    </xdr:to>
    <xdr:graphicFrame macro="">
      <xdr:nvGraphicFramePr>
        <xdr:cNvPr id="22" name="Grafiek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0</xdr:colOff>
      <xdr:row>74</xdr:row>
      <xdr:rowOff>0</xdr:rowOff>
    </xdr:from>
    <xdr:to>
      <xdr:col>13</xdr:col>
      <xdr:colOff>676274</xdr:colOff>
      <xdr:row>87</xdr:row>
      <xdr:rowOff>152400</xdr:rowOff>
    </xdr:to>
    <xdr:graphicFrame macro="">
      <xdr:nvGraphicFramePr>
        <xdr:cNvPr id="23" name="Grafiek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57150</xdr:rowOff>
    </xdr:from>
    <xdr:to>
      <xdr:col>6</xdr:col>
      <xdr:colOff>126626</xdr:colOff>
      <xdr:row>2</xdr:row>
      <xdr:rowOff>314325</xdr:rowOff>
    </xdr:to>
    <xdr:grpSp>
      <xdr:nvGrpSpPr>
        <xdr:cNvPr id="17" name="Groep 16"/>
        <xdr:cNvGrpSpPr/>
      </xdr:nvGrpSpPr>
      <xdr:grpSpPr>
        <a:xfrm>
          <a:off x="127000" y="57150"/>
          <a:ext cx="6438526" cy="968375"/>
          <a:chOff x="114300" y="57151"/>
          <a:chExt cx="5638799" cy="981075"/>
        </a:xfrm>
      </xdr:grpSpPr>
      <xdr:sp macro="" textlink="">
        <xdr:nvSpPr>
          <xdr:cNvPr id="18" name="Afgeronde rechthoek 17"/>
          <xdr:cNvSpPr>
            <a:spLocks/>
          </xdr:cNvSpPr>
        </xdr:nvSpPr>
        <xdr:spPr>
          <a:xfrm>
            <a:off x="4400550" y="57152"/>
            <a:ext cx="1352549" cy="981074"/>
          </a:xfrm>
          <a:prstGeom prst="round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t" anchorCtr="0"/>
          <a:lstStyle/>
          <a:p>
            <a:pPr algn="ctr"/>
            <a:r>
              <a:rPr lang="nl-NL" sz="1000" b="1">
                <a:latin typeface="Verdana" pitchFamily="34" charset="0"/>
                <a:ea typeface="Verdana" pitchFamily="34" charset="0"/>
                <a:cs typeface="Verdana" pitchFamily="34" charset="0"/>
              </a:rPr>
              <a:t>OPTIES</a:t>
            </a:r>
          </a:p>
        </xdr:txBody>
      </xdr:sp>
      <xdr:sp macro="" textlink="">
        <xdr:nvSpPr>
          <xdr:cNvPr id="19" name="Afgeronde rechthoek 18"/>
          <xdr:cNvSpPr>
            <a:spLocks/>
          </xdr:cNvSpPr>
        </xdr:nvSpPr>
        <xdr:spPr>
          <a:xfrm>
            <a:off x="2971800" y="57152"/>
            <a:ext cx="1352549" cy="981074"/>
          </a:xfrm>
          <a:prstGeom prst="round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t" anchorCtr="0"/>
          <a:lstStyle/>
          <a:p>
            <a:pPr algn="ctr"/>
            <a:r>
              <a:rPr lang="nl-NL" sz="1000" b="1">
                <a:latin typeface="Verdana" pitchFamily="34" charset="0"/>
                <a:ea typeface="Verdana" pitchFamily="34" charset="0"/>
                <a:cs typeface="Verdana" pitchFamily="34" charset="0"/>
              </a:rPr>
              <a:t>GEGEVENS</a:t>
            </a:r>
          </a:p>
        </xdr:txBody>
      </xdr:sp>
      <xdr:sp macro="" textlink="">
        <xdr:nvSpPr>
          <xdr:cNvPr id="20" name="Afgeronde rechthoek 19"/>
          <xdr:cNvSpPr>
            <a:spLocks/>
          </xdr:cNvSpPr>
        </xdr:nvSpPr>
        <xdr:spPr>
          <a:xfrm>
            <a:off x="1543050" y="57152"/>
            <a:ext cx="1352549" cy="981074"/>
          </a:xfrm>
          <a:prstGeom prst="round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t" anchorCtr="0"/>
          <a:lstStyle/>
          <a:p>
            <a:pPr algn="ctr"/>
            <a:r>
              <a:rPr lang="nl-NL" sz="1000" b="1">
                <a:latin typeface="Verdana" pitchFamily="34" charset="0"/>
                <a:ea typeface="Verdana" pitchFamily="34" charset="0"/>
                <a:cs typeface="Verdana" pitchFamily="34" charset="0"/>
              </a:rPr>
              <a:t>RAPPORTEN</a:t>
            </a:r>
          </a:p>
        </xdr:txBody>
      </xdr:sp>
      <xdr:sp macro="" textlink="">
        <xdr:nvSpPr>
          <xdr:cNvPr id="21" name="Afgeronde rechthoek 20"/>
          <xdr:cNvSpPr>
            <a:spLocks/>
          </xdr:cNvSpPr>
        </xdr:nvSpPr>
        <xdr:spPr>
          <a:xfrm>
            <a:off x="114300" y="57151"/>
            <a:ext cx="1352549" cy="981074"/>
          </a:xfrm>
          <a:prstGeom prst="round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t" anchorCtr="0"/>
          <a:lstStyle/>
          <a:p>
            <a:pPr algn="ctr"/>
            <a:r>
              <a:rPr lang="nl-NL" sz="1000" b="1">
                <a:latin typeface="Verdana" pitchFamily="34" charset="0"/>
                <a:ea typeface="Verdana" pitchFamily="34" charset="0"/>
                <a:cs typeface="Verdana" pitchFamily="34" charset="0"/>
              </a:rPr>
              <a:t>KM</a:t>
            </a:r>
          </a:p>
        </xdr:txBody>
      </xdr:sp>
      <xdr:sp macro="" textlink="">
        <xdr:nvSpPr>
          <xdr:cNvPr id="22" name="Afgeronde rechthoek 21">
            <a:hlinkClick xmlns:r="http://schemas.openxmlformats.org/officeDocument/2006/relationships" r:id="rId1"/>
          </xdr:cNvPr>
          <xdr:cNvSpPr>
            <a:spLocks/>
          </xdr:cNvSpPr>
        </xdr:nvSpPr>
        <xdr:spPr>
          <a:xfrm>
            <a:off x="161925" y="342901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KM-register</a:t>
            </a:r>
            <a:endParaRPr lang="nl-NL" sz="1050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">
        <xdr:nvSpPr>
          <xdr:cNvPr id="24" name="Afgeronde rechthoek 23">
            <a:hlinkClick xmlns:r="http://schemas.openxmlformats.org/officeDocument/2006/relationships" r:id="rId2"/>
          </xdr:cNvPr>
          <xdr:cNvSpPr>
            <a:spLocks/>
          </xdr:cNvSpPr>
        </xdr:nvSpPr>
        <xdr:spPr>
          <a:xfrm>
            <a:off x="1590675" y="342901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Overzicht</a:t>
            </a:r>
            <a:endParaRPr lang="nl-NL" sz="1050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">
        <xdr:nvSpPr>
          <xdr:cNvPr id="25" name="Afgeronde rechthoek 24">
            <a:hlinkClick xmlns:r="http://schemas.openxmlformats.org/officeDocument/2006/relationships" r:id="rId3"/>
          </xdr:cNvPr>
          <xdr:cNvSpPr>
            <a:spLocks/>
          </xdr:cNvSpPr>
        </xdr:nvSpPr>
        <xdr:spPr>
          <a:xfrm>
            <a:off x="3019425" y="342901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Standaard</a:t>
            </a:r>
            <a:r>
              <a:rPr lang="nl-NL" sz="1000" baseline="0">
                <a:latin typeface="Verdana" pitchFamily="34" charset="0"/>
                <a:ea typeface="Verdana" pitchFamily="34" charset="0"/>
                <a:cs typeface="Verdana" pitchFamily="34" charset="0"/>
              </a:rPr>
              <a:t> ritten</a:t>
            </a:r>
            <a:endParaRPr lang="nl-NL" sz="1000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">
        <xdr:nvSpPr>
          <xdr:cNvPr id="28" name="Afgeronde rechthoek 27">
            <a:hlinkClick xmlns:r="http://schemas.openxmlformats.org/officeDocument/2006/relationships" r:id="rId4"/>
          </xdr:cNvPr>
          <xdr:cNvSpPr>
            <a:spLocks/>
          </xdr:cNvSpPr>
        </xdr:nvSpPr>
        <xdr:spPr>
          <a:xfrm>
            <a:off x="3019425" y="561976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Projecten</a:t>
            </a:r>
          </a:p>
        </xdr:txBody>
      </xdr:sp>
      <xdr:sp macro="" textlink="">
        <xdr:nvSpPr>
          <xdr:cNvPr id="29" name="Afgeronde rechthoek 28">
            <a:hlinkClick xmlns:r="http://schemas.openxmlformats.org/officeDocument/2006/relationships" r:id="rId5"/>
          </xdr:cNvPr>
          <xdr:cNvSpPr>
            <a:spLocks/>
          </xdr:cNvSpPr>
        </xdr:nvSpPr>
        <xdr:spPr>
          <a:xfrm>
            <a:off x="3019425" y="781051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Klanten</a:t>
            </a:r>
          </a:p>
        </xdr:txBody>
      </xdr:sp>
      <xdr:sp macro="" textlink="">
        <xdr:nvSpPr>
          <xdr:cNvPr id="30" name="Afgeronde rechthoek 29">
            <a:hlinkClick xmlns:r="http://schemas.openxmlformats.org/officeDocument/2006/relationships" r:id="rId6"/>
          </xdr:cNvPr>
          <xdr:cNvSpPr>
            <a:spLocks/>
          </xdr:cNvSpPr>
        </xdr:nvSpPr>
        <xdr:spPr>
          <a:xfrm>
            <a:off x="4448175" y="342901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Instellingen</a:t>
            </a:r>
            <a:endParaRPr lang="nl-NL" sz="1050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">
        <xdr:nvSpPr>
          <xdr:cNvPr id="31" name="Afgeronde rechthoek 30">
            <a:hlinkClick xmlns:r="http://schemas.openxmlformats.org/officeDocument/2006/relationships" r:id="rId7"/>
          </xdr:cNvPr>
          <xdr:cNvSpPr>
            <a:spLocks/>
          </xdr:cNvSpPr>
        </xdr:nvSpPr>
        <xdr:spPr>
          <a:xfrm>
            <a:off x="4448175" y="781051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Draaitabel</a:t>
            </a:r>
            <a:endParaRPr lang="nl-NL" sz="1050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57150</xdr:rowOff>
    </xdr:from>
    <xdr:to>
      <xdr:col>10</xdr:col>
      <xdr:colOff>469526</xdr:colOff>
      <xdr:row>2</xdr:row>
      <xdr:rowOff>314325</xdr:rowOff>
    </xdr:to>
    <xdr:grpSp>
      <xdr:nvGrpSpPr>
        <xdr:cNvPr id="2" name="Groep 1"/>
        <xdr:cNvGrpSpPr/>
      </xdr:nvGrpSpPr>
      <xdr:grpSpPr>
        <a:xfrm>
          <a:off x="127000" y="57150"/>
          <a:ext cx="6324226" cy="968375"/>
          <a:chOff x="114300" y="57151"/>
          <a:chExt cx="5638799" cy="981075"/>
        </a:xfrm>
      </xdr:grpSpPr>
      <xdr:sp macro="" textlink="">
        <xdr:nvSpPr>
          <xdr:cNvPr id="3" name="Afgeronde rechthoek 2"/>
          <xdr:cNvSpPr>
            <a:spLocks/>
          </xdr:cNvSpPr>
        </xdr:nvSpPr>
        <xdr:spPr>
          <a:xfrm>
            <a:off x="4400550" y="57152"/>
            <a:ext cx="1352549" cy="981074"/>
          </a:xfrm>
          <a:prstGeom prst="round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t" anchorCtr="0"/>
          <a:lstStyle/>
          <a:p>
            <a:pPr algn="ctr"/>
            <a:r>
              <a:rPr lang="nl-NL" sz="1000" b="1">
                <a:latin typeface="Verdana" pitchFamily="34" charset="0"/>
                <a:ea typeface="Verdana" pitchFamily="34" charset="0"/>
                <a:cs typeface="Verdana" pitchFamily="34" charset="0"/>
              </a:rPr>
              <a:t>OPTIES</a:t>
            </a:r>
          </a:p>
        </xdr:txBody>
      </xdr:sp>
      <xdr:sp macro="" textlink="">
        <xdr:nvSpPr>
          <xdr:cNvPr id="4" name="Afgeronde rechthoek 3"/>
          <xdr:cNvSpPr>
            <a:spLocks/>
          </xdr:cNvSpPr>
        </xdr:nvSpPr>
        <xdr:spPr>
          <a:xfrm>
            <a:off x="2971800" y="57152"/>
            <a:ext cx="1352549" cy="981074"/>
          </a:xfrm>
          <a:prstGeom prst="round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t" anchorCtr="0"/>
          <a:lstStyle/>
          <a:p>
            <a:pPr algn="ctr"/>
            <a:r>
              <a:rPr lang="nl-NL" sz="1000" b="1">
                <a:latin typeface="Verdana" pitchFamily="34" charset="0"/>
                <a:ea typeface="Verdana" pitchFamily="34" charset="0"/>
                <a:cs typeface="Verdana" pitchFamily="34" charset="0"/>
              </a:rPr>
              <a:t>GEGEVENS</a:t>
            </a:r>
          </a:p>
        </xdr:txBody>
      </xdr:sp>
      <xdr:sp macro="" textlink="">
        <xdr:nvSpPr>
          <xdr:cNvPr id="5" name="Afgeronde rechthoek 4"/>
          <xdr:cNvSpPr>
            <a:spLocks/>
          </xdr:cNvSpPr>
        </xdr:nvSpPr>
        <xdr:spPr>
          <a:xfrm>
            <a:off x="1543050" y="57152"/>
            <a:ext cx="1352549" cy="981074"/>
          </a:xfrm>
          <a:prstGeom prst="round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t" anchorCtr="0"/>
          <a:lstStyle/>
          <a:p>
            <a:pPr algn="ctr"/>
            <a:r>
              <a:rPr lang="nl-NL" sz="1000" b="1">
                <a:latin typeface="Verdana" pitchFamily="34" charset="0"/>
                <a:ea typeface="Verdana" pitchFamily="34" charset="0"/>
                <a:cs typeface="Verdana" pitchFamily="34" charset="0"/>
              </a:rPr>
              <a:t>RAPPORTEN</a:t>
            </a:r>
          </a:p>
        </xdr:txBody>
      </xdr:sp>
      <xdr:sp macro="" textlink="">
        <xdr:nvSpPr>
          <xdr:cNvPr id="6" name="Afgeronde rechthoek 5"/>
          <xdr:cNvSpPr>
            <a:spLocks/>
          </xdr:cNvSpPr>
        </xdr:nvSpPr>
        <xdr:spPr>
          <a:xfrm>
            <a:off x="114300" y="57151"/>
            <a:ext cx="1352549" cy="981074"/>
          </a:xfrm>
          <a:prstGeom prst="round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t" anchorCtr="0"/>
          <a:lstStyle/>
          <a:p>
            <a:pPr algn="ctr"/>
            <a:r>
              <a:rPr lang="nl-NL" sz="1000" b="1">
                <a:latin typeface="Verdana" pitchFamily="34" charset="0"/>
                <a:ea typeface="Verdana" pitchFamily="34" charset="0"/>
                <a:cs typeface="Verdana" pitchFamily="34" charset="0"/>
              </a:rPr>
              <a:t>KM</a:t>
            </a:r>
          </a:p>
        </xdr:txBody>
      </xdr:sp>
      <xdr:sp macro="" textlink="">
        <xdr:nvSpPr>
          <xdr:cNvPr id="7" name="Afgeronde rechthoek 6">
            <a:hlinkClick xmlns:r="http://schemas.openxmlformats.org/officeDocument/2006/relationships" r:id="rId1"/>
          </xdr:cNvPr>
          <xdr:cNvSpPr>
            <a:spLocks/>
          </xdr:cNvSpPr>
        </xdr:nvSpPr>
        <xdr:spPr>
          <a:xfrm>
            <a:off x="161925" y="342901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KM-register</a:t>
            </a:r>
            <a:endParaRPr lang="nl-NL" sz="1050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">
        <xdr:nvSpPr>
          <xdr:cNvPr id="8" name="Afgeronde rechthoek 7">
            <a:hlinkClick xmlns:r="http://schemas.openxmlformats.org/officeDocument/2006/relationships" r:id="rId2"/>
          </xdr:cNvPr>
          <xdr:cNvSpPr>
            <a:spLocks/>
          </xdr:cNvSpPr>
        </xdr:nvSpPr>
        <xdr:spPr>
          <a:xfrm>
            <a:off x="1590675" y="342901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Overzicht</a:t>
            </a:r>
            <a:endParaRPr lang="nl-NL" sz="1050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">
        <xdr:nvSpPr>
          <xdr:cNvPr id="9" name="Afgeronde rechthoek 8">
            <a:hlinkClick xmlns:r="http://schemas.openxmlformats.org/officeDocument/2006/relationships" r:id="rId3"/>
          </xdr:cNvPr>
          <xdr:cNvSpPr>
            <a:spLocks/>
          </xdr:cNvSpPr>
        </xdr:nvSpPr>
        <xdr:spPr>
          <a:xfrm>
            <a:off x="3019425" y="342901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Standaard</a:t>
            </a:r>
            <a:r>
              <a:rPr lang="nl-NL" sz="1000" baseline="0">
                <a:latin typeface="Verdana" pitchFamily="34" charset="0"/>
                <a:ea typeface="Verdana" pitchFamily="34" charset="0"/>
                <a:cs typeface="Verdana" pitchFamily="34" charset="0"/>
              </a:rPr>
              <a:t> ritten</a:t>
            </a:r>
            <a:endParaRPr lang="nl-NL" sz="1000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">
        <xdr:nvSpPr>
          <xdr:cNvPr id="10" name="Afgeronde rechthoek 9">
            <a:hlinkClick xmlns:r="http://schemas.openxmlformats.org/officeDocument/2006/relationships" r:id="rId4"/>
          </xdr:cNvPr>
          <xdr:cNvSpPr>
            <a:spLocks/>
          </xdr:cNvSpPr>
        </xdr:nvSpPr>
        <xdr:spPr>
          <a:xfrm>
            <a:off x="3019425" y="561976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Projecten</a:t>
            </a:r>
          </a:p>
        </xdr:txBody>
      </xdr:sp>
      <xdr:sp macro="" textlink="">
        <xdr:nvSpPr>
          <xdr:cNvPr id="11" name="Afgeronde rechthoek 10">
            <a:hlinkClick xmlns:r="http://schemas.openxmlformats.org/officeDocument/2006/relationships" r:id="rId5"/>
          </xdr:cNvPr>
          <xdr:cNvSpPr>
            <a:spLocks/>
          </xdr:cNvSpPr>
        </xdr:nvSpPr>
        <xdr:spPr>
          <a:xfrm>
            <a:off x="3019425" y="781051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Klanten</a:t>
            </a:r>
          </a:p>
        </xdr:txBody>
      </xdr:sp>
      <xdr:sp macro="" textlink="">
        <xdr:nvSpPr>
          <xdr:cNvPr id="12" name="Afgeronde rechthoek 11">
            <a:hlinkClick xmlns:r="http://schemas.openxmlformats.org/officeDocument/2006/relationships" r:id="rId6"/>
          </xdr:cNvPr>
          <xdr:cNvSpPr>
            <a:spLocks/>
          </xdr:cNvSpPr>
        </xdr:nvSpPr>
        <xdr:spPr>
          <a:xfrm>
            <a:off x="4448175" y="342901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Instellingen</a:t>
            </a:r>
            <a:endParaRPr lang="nl-NL" sz="1050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">
        <xdr:nvSpPr>
          <xdr:cNvPr id="13" name="Afgeronde rechthoek 12">
            <a:hlinkClick xmlns:r="http://schemas.openxmlformats.org/officeDocument/2006/relationships" r:id="rId7"/>
          </xdr:cNvPr>
          <xdr:cNvSpPr>
            <a:spLocks/>
          </xdr:cNvSpPr>
        </xdr:nvSpPr>
        <xdr:spPr>
          <a:xfrm>
            <a:off x="4448175" y="781051"/>
            <a:ext cx="1260000" cy="180000"/>
          </a:xfrm>
          <a:prstGeom prst="round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nl-NL" sz="1000">
                <a:latin typeface="Verdana" pitchFamily="34" charset="0"/>
                <a:ea typeface="Verdana" pitchFamily="34" charset="0"/>
                <a:cs typeface="Verdana" pitchFamily="34" charset="0"/>
              </a:rPr>
              <a:t>Draaitabel</a:t>
            </a:r>
            <a:endParaRPr lang="nl-NL" sz="1050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ten/Urenregistratie%20in%20Excel%20-%20ZZP/Urenregistratie_in_Excel_voor_ZZP'ers_v1.0_voorbeeld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ekevanderheijden/Downloads/KilometerregistratieInExcel/Kilometerregistratie_v1.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renregister"/>
      <sheetName val="Urenrapport"/>
      <sheetName val="Urenkaart"/>
      <sheetName val="Klanten"/>
      <sheetName val="Projecten"/>
      <sheetName val="Instellingen"/>
      <sheetName val="Draaitabel"/>
    </sheetNames>
    <sheetDataSet>
      <sheetData sheetId="0">
        <row r="9">
          <cell r="E9">
            <v>41641</v>
          </cell>
          <cell r="L9" t="str">
            <v>Overig</v>
          </cell>
          <cell r="M9" t="str">
            <v>Nee</v>
          </cell>
          <cell r="P9">
            <v>2</v>
          </cell>
        </row>
        <row r="10">
          <cell r="E10">
            <v>41642</v>
          </cell>
          <cell r="L10" t="str">
            <v>Direct</v>
          </cell>
          <cell r="M10" t="str">
            <v>Ja</v>
          </cell>
          <cell r="P10">
            <v>4</v>
          </cell>
        </row>
        <row r="11">
          <cell r="E11">
            <v>41645</v>
          </cell>
          <cell r="L11" t="str">
            <v>Acquisitie</v>
          </cell>
          <cell r="M11" t="str">
            <v>Ja</v>
          </cell>
          <cell r="P11">
            <v>5</v>
          </cell>
        </row>
        <row r="12">
          <cell r="E12">
            <v>41646</v>
          </cell>
          <cell r="L12" t="str">
            <v>Administratie</v>
          </cell>
          <cell r="M12" t="str">
            <v>Ja</v>
          </cell>
          <cell r="P12">
            <v>6</v>
          </cell>
        </row>
        <row r="13">
          <cell r="E13">
            <v>41647</v>
          </cell>
          <cell r="L13" t="str">
            <v/>
          </cell>
          <cell r="M13" t="str">
            <v/>
          </cell>
          <cell r="P13">
            <v>4</v>
          </cell>
        </row>
        <row r="14">
          <cell r="E14">
            <v>41672</v>
          </cell>
          <cell r="L14" t="str">
            <v>Direct</v>
          </cell>
          <cell r="M14" t="str">
            <v>Ja</v>
          </cell>
          <cell r="P14">
            <v>8</v>
          </cell>
        </row>
        <row r="15">
          <cell r="E15">
            <v>41674</v>
          </cell>
          <cell r="L15" t="str">
            <v>Direct</v>
          </cell>
          <cell r="M15" t="str">
            <v>Ja</v>
          </cell>
          <cell r="P15">
            <v>1</v>
          </cell>
        </row>
        <row r="16">
          <cell r="E16">
            <v>41648</v>
          </cell>
          <cell r="L16" t="str">
            <v>Direct</v>
          </cell>
          <cell r="M16" t="str">
            <v>Ja</v>
          </cell>
          <cell r="P16">
            <v>8</v>
          </cell>
        </row>
        <row r="17">
          <cell r="E17">
            <v>41649</v>
          </cell>
          <cell r="L17" t="str">
            <v>Direct</v>
          </cell>
          <cell r="M17" t="str">
            <v>Ja</v>
          </cell>
          <cell r="P17">
            <v>8</v>
          </cell>
        </row>
        <row r="18">
          <cell r="E18">
            <v>41652</v>
          </cell>
          <cell r="L18" t="str">
            <v>Direct</v>
          </cell>
          <cell r="M18" t="str">
            <v>Ja</v>
          </cell>
          <cell r="P18">
            <v>8</v>
          </cell>
        </row>
        <row r="19">
          <cell r="E19">
            <v>41653</v>
          </cell>
          <cell r="L19" t="str">
            <v>Direct</v>
          </cell>
          <cell r="M19" t="str">
            <v>Ja</v>
          </cell>
          <cell r="P19">
            <v>8.5</v>
          </cell>
        </row>
        <row r="20">
          <cell r="E20">
            <v>41654</v>
          </cell>
          <cell r="L20" t="str">
            <v>Direct</v>
          </cell>
          <cell r="M20" t="str">
            <v>Ja</v>
          </cell>
          <cell r="P20">
            <v>9</v>
          </cell>
        </row>
        <row r="21">
          <cell r="L21" t="str">
            <v/>
          </cell>
          <cell r="M21" t="str">
            <v/>
          </cell>
        </row>
        <row r="22">
          <cell r="L22" t="str">
            <v/>
          </cell>
          <cell r="M22" t="str">
            <v/>
          </cell>
        </row>
        <row r="23">
          <cell r="L23" t="str">
            <v/>
          </cell>
          <cell r="M23" t="str">
            <v/>
          </cell>
        </row>
        <row r="24">
          <cell r="L24" t="str">
            <v/>
          </cell>
          <cell r="M24" t="str">
            <v/>
          </cell>
        </row>
        <row r="25">
          <cell r="L25" t="str">
            <v/>
          </cell>
          <cell r="M25" t="str">
            <v/>
          </cell>
        </row>
        <row r="26">
          <cell r="L26" t="str">
            <v/>
          </cell>
          <cell r="M26" t="str">
            <v/>
          </cell>
        </row>
        <row r="27">
          <cell r="L27" t="str">
            <v/>
          </cell>
          <cell r="M27" t="str">
            <v/>
          </cell>
        </row>
        <row r="28">
          <cell r="L28" t="str">
            <v/>
          </cell>
          <cell r="M28" t="str">
            <v/>
          </cell>
        </row>
        <row r="29">
          <cell r="L29" t="str">
            <v/>
          </cell>
          <cell r="M29" t="str">
            <v/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 t="str">
            <v/>
          </cell>
          <cell r="M34" t="str">
            <v/>
          </cell>
        </row>
        <row r="35">
          <cell r="L35" t="str">
            <v/>
          </cell>
          <cell r="M35" t="str">
            <v/>
          </cell>
        </row>
        <row r="36">
          <cell r="L36" t="str">
            <v/>
          </cell>
          <cell r="M36" t="str">
            <v/>
          </cell>
        </row>
        <row r="37">
          <cell r="L37" t="str">
            <v/>
          </cell>
          <cell r="M37" t="str">
            <v/>
          </cell>
        </row>
        <row r="38">
          <cell r="L38" t="str">
            <v/>
          </cell>
          <cell r="M38" t="str">
            <v/>
          </cell>
        </row>
        <row r="39">
          <cell r="L39" t="str">
            <v/>
          </cell>
          <cell r="M39" t="str">
            <v/>
          </cell>
        </row>
        <row r="40">
          <cell r="L40" t="str">
            <v/>
          </cell>
          <cell r="M40" t="str">
            <v/>
          </cell>
        </row>
        <row r="41">
          <cell r="L41" t="str">
            <v/>
          </cell>
          <cell r="M41" t="str">
            <v/>
          </cell>
        </row>
        <row r="42">
          <cell r="L42" t="str">
            <v/>
          </cell>
          <cell r="M42" t="str">
            <v/>
          </cell>
        </row>
        <row r="43">
          <cell r="L43" t="str">
            <v/>
          </cell>
          <cell r="M43" t="str">
            <v/>
          </cell>
        </row>
        <row r="44">
          <cell r="L44" t="str">
            <v/>
          </cell>
          <cell r="M44" t="str">
            <v/>
          </cell>
        </row>
        <row r="45">
          <cell r="L45" t="str">
            <v/>
          </cell>
          <cell r="M45" t="str">
            <v/>
          </cell>
        </row>
        <row r="46">
          <cell r="L46" t="str">
            <v/>
          </cell>
          <cell r="M46" t="str">
            <v/>
          </cell>
        </row>
        <row r="47">
          <cell r="L47" t="str">
            <v/>
          </cell>
          <cell r="M47" t="str">
            <v/>
          </cell>
        </row>
        <row r="48">
          <cell r="L48" t="str">
            <v/>
          </cell>
          <cell r="M48" t="str">
            <v/>
          </cell>
        </row>
        <row r="49">
          <cell r="L49" t="str">
            <v/>
          </cell>
          <cell r="M49" t="str">
            <v/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  <row r="55">
          <cell r="L55" t="str">
            <v/>
          </cell>
          <cell r="M55" t="str">
            <v/>
          </cell>
        </row>
        <row r="56">
          <cell r="L56" t="str">
            <v/>
          </cell>
          <cell r="M56" t="str">
            <v/>
          </cell>
        </row>
        <row r="57">
          <cell r="L57" t="str">
            <v/>
          </cell>
          <cell r="M57" t="str">
            <v/>
          </cell>
        </row>
        <row r="58">
          <cell r="L58" t="str">
            <v/>
          </cell>
          <cell r="M58" t="str">
            <v/>
          </cell>
        </row>
        <row r="59">
          <cell r="L59" t="str">
            <v/>
          </cell>
          <cell r="M59" t="str">
            <v/>
          </cell>
        </row>
        <row r="60">
          <cell r="L60" t="str">
            <v/>
          </cell>
          <cell r="M60" t="str">
            <v/>
          </cell>
        </row>
        <row r="61">
          <cell r="L61" t="str">
            <v/>
          </cell>
          <cell r="M61" t="str">
            <v/>
          </cell>
        </row>
        <row r="62">
          <cell r="L62" t="str">
            <v/>
          </cell>
          <cell r="M62" t="str">
            <v/>
          </cell>
        </row>
        <row r="63">
          <cell r="L63" t="str">
            <v/>
          </cell>
          <cell r="M63" t="str">
            <v/>
          </cell>
        </row>
        <row r="64">
          <cell r="L64" t="str">
            <v/>
          </cell>
          <cell r="M64" t="str">
            <v/>
          </cell>
        </row>
        <row r="65">
          <cell r="L65" t="str">
            <v/>
          </cell>
          <cell r="M65" t="str">
            <v/>
          </cell>
        </row>
        <row r="66">
          <cell r="L66" t="str">
            <v/>
          </cell>
          <cell r="M66" t="str">
            <v/>
          </cell>
        </row>
        <row r="67">
          <cell r="L67" t="str">
            <v/>
          </cell>
          <cell r="M67" t="str">
            <v/>
          </cell>
        </row>
        <row r="68">
          <cell r="L68" t="str">
            <v/>
          </cell>
          <cell r="M68" t="str">
            <v/>
          </cell>
        </row>
        <row r="69">
          <cell r="L69" t="str">
            <v/>
          </cell>
          <cell r="M69" t="str">
            <v/>
          </cell>
        </row>
        <row r="70">
          <cell r="L70" t="str">
            <v/>
          </cell>
          <cell r="M70" t="str">
            <v/>
          </cell>
        </row>
        <row r="71">
          <cell r="L71" t="str">
            <v/>
          </cell>
          <cell r="M71" t="str">
            <v/>
          </cell>
        </row>
        <row r="72">
          <cell r="L72" t="str">
            <v/>
          </cell>
          <cell r="M72" t="str">
            <v/>
          </cell>
        </row>
        <row r="73">
          <cell r="L73" t="str">
            <v/>
          </cell>
          <cell r="M73" t="str">
            <v/>
          </cell>
        </row>
        <row r="74">
          <cell r="L74" t="str">
            <v/>
          </cell>
          <cell r="M74" t="str">
            <v/>
          </cell>
        </row>
        <row r="75">
          <cell r="L75" t="str">
            <v/>
          </cell>
          <cell r="M75" t="str">
            <v/>
          </cell>
        </row>
        <row r="76">
          <cell r="L76" t="str">
            <v/>
          </cell>
          <cell r="M76" t="str">
            <v/>
          </cell>
        </row>
        <row r="77">
          <cell r="L77" t="str">
            <v/>
          </cell>
          <cell r="M77" t="str">
            <v/>
          </cell>
        </row>
        <row r="78">
          <cell r="L78" t="str">
            <v/>
          </cell>
          <cell r="M78" t="str">
            <v/>
          </cell>
        </row>
        <row r="79">
          <cell r="L79" t="str">
            <v/>
          </cell>
          <cell r="M79" t="str">
            <v/>
          </cell>
        </row>
        <row r="80">
          <cell r="L80" t="str">
            <v/>
          </cell>
          <cell r="M80" t="str">
            <v/>
          </cell>
        </row>
        <row r="81">
          <cell r="L81" t="str">
            <v/>
          </cell>
          <cell r="M81" t="str">
            <v/>
          </cell>
        </row>
        <row r="82">
          <cell r="L82" t="str">
            <v/>
          </cell>
          <cell r="M82" t="str">
            <v/>
          </cell>
        </row>
        <row r="83">
          <cell r="L83" t="str">
            <v/>
          </cell>
          <cell r="M83" t="str">
            <v/>
          </cell>
        </row>
        <row r="84">
          <cell r="L84" t="str">
            <v/>
          </cell>
          <cell r="M84" t="str">
            <v/>
          </cell>
        </row>
        <row r="85">
          <cell r="L85" t="str">
            <v/>
          </cell>
          <cell r="M85" t="str">
            <v/>
          </cell>
        </row>
        <row r="86">
          <cell r="L86" t="str">
            <v/>
          </cell>
          <cell r="M86" t="str">
            <v/>
          </cell>
        </row>
        <row r="87">
          <cell r="L87" t="str">
            <v/>
          </cell>
          <cell r="M87" t="str">
            <v/>
          </cell>
        </row>
        <row r="88">
          <cell r="L88" t="str">
            <v/>
          </cell>
          <cell r="M88" t="str">
            <v/>
          </cell>
        </row>
        <row r="89">
          <cell r="L89" t="str">
            <v/>
          </cell>
          <cell r="M89" t="str">
            <v/>
          </cell>
        </row>
        <row r="90">
          <cell r="L90" t="str">
            <v/>
          </cell>
          <cell r="M90" t="str">
            <v/>
          </cell>
        </row>
        <row r="91">
          <cell r="L91" t="str">
            <v/>
          </cell>
          <cell r="M91" t="str">
            <v/>
          </cell>
        </row>
        <row r="92">
          <cell r="L92" t="str">
            <v/>
          </cell>
          <cell r="M92" t="str">
            <v/>
          </cell>
        </row>
        <row r="93">
          <cell r="L93" t="str">
            <v/>
          </cell>
          <cell r="M93" t="str">
            <v/>
          </cell>
        </row>
        <row r="94">
          <cell r="L94" t="str">
            <v/>
          </cell>
          <cell r="M94" t="str">
            <v/>
          </cell>
        </row>
        <row r="95">
          <cell r="L95" t="str">
            <v/>
          </cell>
          <cell r="M95" t="str">
            <v/>
          </cell>
        </row>
        <row r="96">
          <cell r="L96" t="str">
            <v/>
          </cell>
          <cell r="M96" t="str">
            <v/>
          </cell>
        </row>
        <row r="97">
          <cell r="L97" t="str">
            <v/>
          </cell>
          <cell r="M97" t="str">
            <v/>
          </cell>
        </row>
        <row r="98">
          <cell r="L98" t="str">
            <v/>
          </cell>
          <cell r="M98" t="str">
            <v/>
          </cell>
        </row>
        <row r="99">
          <cell r="L99" t="str">
            <v/>
          </cell>
          <cell r="M99" t="str">
            <v/>
          </cell>
        </row>
        <row r="100">
          <cell r="L100" t="str">
            <v/>
          </cell>
          <cell r="M100" t="str">
            <v/>
          </cell>
        </row>
        <row r="101">
          <cell r="L101" t="str">
            <v/>
          </cell>
          <cell r="M101" t="str">
            <v/>
          </cell>
        </row>
        <row r="102">
          <cell r="L102" t="str">
            <v/>
          </cell>
          <cell r="M102" t="str">
            <v/>
          </cell>
        </row>
        <row r="103">
          <cell r="L103" t="str">
            <v/>
          </cell>
          <cell r="M103" t="str">
            <v/>
          </cell>
        </row>
        <row r="104">
          <cell r="L104" t="str">
            <v/>
          </cell>
          <cell r="M104" t="str">
            <v/>
          </cell>
        </row>
        <row r="105">
          <cell r="L105" t="str">
            <v/>
          </cell>
          <cell r="M105" t="str">
            <v/>
          </cell>
        </row>
        <row r="106">
          <cell r="L106" t="str">
            <v/>
          </cell>
          <cell r="M106" t="str">
            <v/>
          </cell>
        </row>
        <row r="107">
          <cell r="L107" t="str">
            <v/>
          </cell>
          <cell r="M107" t="str">
            <v/>
          </cell>
        </row>
        <row r="108">
          <cell r="L108" t="str">
            <v/>
          </cell>
          <cell r="M108" t="str">
            <v/>
          </cell>
        </row>
        <row r="109">
          <cell r="L109" t="str">
            <v/>
          </cell>
          <cell r="M109" t="str">
            <v/>
          </cell>
        </row>
        <row r="110">
          <cell r="L110" t="str">
            <v/>
          </cell>
          <cell r="M110" t="str">
            <v/>
          </cell>
        </row>
        <row r="111">
          <cell r="L111" t="str">
            <v/>
          </cell>
          <cell r="M111" t="str">
            <v/>
          </cell>
        </row>
        <row r="112">
          <cell r="L112" t="str">
            <v/>
          </cell>
          <cell r="M112" t="str">
            <v/>
          </cell>
        </row>
        <row r="113">
          <cell r="L113" t="str">
            <v/>
          </cell>
          <cell r="M113" t="str">
            <v/>
          </cell>
        </row>
        <row r="114">
          <cell r="L114" t="str">
            <v/>
          </cell>
          <cell r="M114" t="str">
            <v/>
          </cell>
        </row>
        <row r="115">
          <cell r="L115" t="str">
            <v/>
          </cell>
          <cell r="M115" t="str">
            <v/>
          </cell>
        </row>
        <row r="116">
          <cell r="L116" t="str">
            <v/>
          </cell>
          <cell r="M116" t="str">
            <v/>
          </cell>
        </row>
        <row r="117">
          <cell r="L117" t="str">
            <v/>
          </cell>
          <cell r="M117" t="str">
            <v/>
          </cell>
        </row>
        <row r="118">
          <cell r="L118" t="str">
            <v/>
          </cell>
          <cell r="M118" t="str">
            <v/>
          </cell>
        </row>
        <row r="119">
          <cell r="L119" t="str">
            <v/>
          </cell>
          <cell r="M119" t="str">
            <v/>
          </cell>
        </row>
        <row r="120">
          <cell r="L120" t="str">
            <v/>
          </cell>
          <cell r="M120" t="str">
            <v/>
          </cell>
        </row>
        <row r="121">
          <cell r="L121" t="str">
            <v/>
          </cell>
          <cell r="M121" t="str">
            <v/>
          </cell>
        </row>
        <row r="122">
          <cell r="L122" t="str">
            <v/>
          </cell>
          <cell r="M122" t="str">
            <v/>
          </cell>
        </row>
        <row r="123">
          <cell r="L123" t="str">
            <v/>
          </cell>
          <cell r="M123" t="str">
            <v/>
          </cell>
        </row>
        <row r="124">
          <cell r="L124" t="str">
            <v/>
          </cell>
          <cell r="M124" t="str">
            <v/>
          </cell>
        </row>
        <row r="125">
          <cell r="L125" t="str">
            <v/>
          </cell>
          <cell r="M125" t="str">
            <v/>
          </cell>
        </row>
        <row r="126">
          <cell r="L126" t="str">
            <v/>
          </cell>
          <cell r="M126" t="str">
            <v/>
          </cell>
        </row>
        <row r="127">
          <cell r="L127" t="str">
            <v/>
          </cell>
          <cell r="M127" t="str">
            <v/>
          </cell>
        </row>
        <row r="128">
          <cell r="L128" t="str">
            <v/>
          </cell>
          <cell r="M128" t="str">
            <v/>
          </cell>
        </row>
        <row r="129">
          <cell r="L129" t="str">
            <v/>
          </cell>
          <cell r="M129" t="str">
            <v/>
          </cell>
        </row>
        <row r="130">
          <cell r="L130" t="str">
            <v/>
          </cell>
          <cell r="M130" t="str">
            <v/>
          </cell>
        </row>
        <row r="131">
          <cell r="L131" t="str">
            <v/>
          </cell>
          <cell r="M131" t="str">
            <v/>
          </cell>
        </row>
        <row r="132">
          <cell r="L132" t="str">
            <v/>
          </cell>
          <cell r="M132" t="str">
            <v/>
          </cell>
        </row>
        <row r="133">
          <cell r="L133" t="str">
            <v/>
          </cell>
          <cell r="M133" t="str">
            <v/>
          </cell>
        </row>
        <row r="134">
          <cell r="L134" t="str">
            <v/>
          </cell>
          <cell r="M134" t="str">
            <v/>
          </cell>
        </row>
        <row r="135">
          <cell r="L135" t="str">
            <v/>
          </cell>
          <cell r="M135" t="str">
            <v/>
          </cell>
        </row>
        <row r="136">
          <cell r="L136" t="str">
            <v/>
          </cell>
          <cell r="M136" t="str">
            <v/>
          </cell>
        </row>
        <row r="137">
          <cell r="L137" t="str">
            <v/>
          </cell>
          <cell r="M137" t="str">
            <v/>
          </cell>
        </row>
        <row r="138">
          <cell r="L138" t="str">
            <v/>
          </cell>
          <cell r="M138" t="str">
            <v/>
          </cell>
        </row>
        <row r="139">
          <cell r="L139" t="str">
            <v/>
          </cell>
          <cell r="M139" t="str">
            <v/>
          </cell>
        </row>
        <row r="140">
          <cell r="L140" t="str">
            <v/>
          </cell>
          <cell r="M140" t="str">
            <v/>
          </cell>
        </row>
        <row r="141">
          <cell r="L141" t="str">
            <v/>
          </cell>
          <cell r="M141" t="str">
            <v/>
          </cell>
        </row>
        <row r="142">
          <cell r="L142" t="str">
            <v/>
          </cell>
          <cell r="M142" t="str">
            <v/>
          </cell>
        </row>
        <row r="143">
          <cell r="L143" t="str">
            <v/>
          </cell>
          <cell r="M143" t="str">
            <v/>
          </cell>
        </row>
        <row r="144">
          <cell r="L144" t="str">
            <v/>
          </cell>
          <cell r="M144" t="str">
            <v/>
          </cell>
        </row>
        <row r="145">
          <cell r="L145" t="str">
            <v/>
          </cell>
          <cell r="M145" t="str">
            <v/>
          </cell>
        </row>
        <row r="146">
          <cell r="L146" t="str">
            <v/>
          </cell>
          <cell r="M146" t="str">
            <v/>
          </cell>
        </row>
        <row r="147">
          <cell r="L147" t="str">
            <v/>
          </cell>
          <cell r="M147" t="str">
            <v/>
          </cell>
        </row>
        <row r="148">
          <cell r="L148" t="str">
            <v/>
          </cell>
          <cell r="M148" t="str">
            <v/>
          </cell>
        </row>
        <row r="149">
          <cell r="L149" t="str">
            <v/>
          </cell>
          <cell r="M149" t="str">
            <v/>
          </cell>
        </row>
        <row r="150">
          <cell r="L150" t="str">
            <v/>
          </cell>
          <cell r="M150" t="str">
            <v/>
          </cell>
        </row>
        <row r="151">
          <cell r="L151" t="str">
            <v/>
          </cell>
          <cell r="M151" t="str">
            <v/>
          </cell>
        </row>
        <row r="152">
          <cell r="L152" t="str">
            <v/>
          </cell>
          <cell r="M152" t="str">
            <v/>
          </cell>
        </row>
        <row r="153">
          <cell r="L153" t="str">
            <v/>
          </cell>
          <cell r="M153" t="str">
            <v/>
          </cell>
        </row>
        <row r="154">
          <cell r="L154" t="str">
            <v/>
          </cell>
          <cell r="M154" t="str">
            <v/>
          </cell>
        </row>
        <row r="155">
          <cell r="L155" t="str">
            <v/>
          </cell>
          <cell r="M155" t="str">
            <v/>
          </cell>
        </row>
        <row r="156">
          <cell r="L156" t="str">
            <v/>
          </cell>
          <cell r="M156" t="str">
            <v/>
          </cell>
        </row>
        <row r="157">
          <cell r="L157" t="str">
            <v/>
          </cell>
          <cell r="M157" t="str">
            <v/>
          </cell>
        </row>
        <row r="158">
          <cell r="L158" t="str">
            <v/>
          </cell>
          <cell r="M158" t="str">
            <v/>
          </cell>
        </row>
        <row r="159">
          <cell r="L159" t="str">
            <v/>
          </cell>
          <cell r="M159" t="str">
            <v/>
          </cell>
        </row>
        <row r="160">
          <cell r="L160" t="str">
            <v/>
          </cell>
          <cell r="M160" t="str">
            <v/>
          </cell>
        </row>
        <row r="161">
          <cell r="L161" t="str">
            <v/>
          </cell>
          <cell r="M161" t="str">
            <v/>
          </cell>
        </row>
        <row r="162">
          <cell r="L162" t="str">
            <v/>
          </cell>
          <cell r="M162" t="str">
            <v/>
          </cell>
        </row>
        <row r="163">
          <cell r="L163" t="str">
            <v/>
          </cell>
          <cell r="M163" t="str">
            <v/>
          </cell>
        </row>
        <row r="164">
          <cell r="L164" t="str">
            <v/>
          </cell>
          <cell r="M164" t="str">
            <v/>
          </cell>
        </row>
        <row r="165">
          <cell r="L165" t="str">
            <v/>
          </cell>
          <cell r="M165" t="str">
            <v/>
          </cell>
        </row>
        <row r="166">
          <cell r="L166" t="str">
            <v/>
          </cell>
          <cell r="M166" t="str">
            <v/>
          </cell>
        </row>
        <row r="167">
          <cell r="L167" t="str">
            <v/>
          </cell>
          <cell r="M167" t="str">
            <v/>
          </cell>
        </row>
        <row r="168">
          <cell r="L168" t="str">
            <v/>
          </cell>
          <cell r="M168" t="str">
            <v/>
          </cell>
        </row>
        <row r="169">
          <cell r="L169" t="str">
            <v/>
          </cell>
          <cell r="M169" t="str">
            <v/>
          </cell>
        </row>
        <row r="170">
          <cell r="L170" t="str">
            <v/>
          </cell>
          <cell r="M170" t="str">
            <v/>
          </cell>
        </row>
        <row r="171">
          <cell r="L171" t="str">
            <v/>
          </cell>
          <cell r="M171" t="str">
            <v/>
          </cell>
        </row>
        <row r="172">
          <cell r="L172" t="str">
            <v/>
          </cell>
          <cell r="M172" t="str">
            <v/>
          </cell>
        </row>
        <row r="173">
          <cell r="L173" t="str">
            <v/>
          </cell>
          <cell r="M173" t="str">
            <v/>
          </cell>
        </row>
        <row r="174">
          <cell r="L174" t="str">
            <v/>
          </cell>
          <cell r="M174" t="str">
            <v/>
          </cell>
        </row>
        <row r="175">
          <cell r="L175" t="str">
            <v/>
          </cell>
          <cell r="M175" t="str">
            <v/>
          </cell>
        </row>
        <row r="176">
          <cell r="L176" t="str">
            <v/>
          </cell>
          <cell r="M176" t="str">
            <v/>
          </cell>
        </row>
        <row r="177">
          <cell r="L177" t="str">
            <v/>
          </cell>
          <cell r="M177" t="str">
            <v/>
          </cell>
        </row>
        <row r="178">
          <cell r="L178" t="str">
            <v/>
          </cell>
          <cell r="M178" t="str">
            <v/>
          </cell>
        </row>
        <row r="179">
          <cell r="L179" t="str">
            <v/>
          </cell>
          <cell r="M179" t="str">
            <v/>
          </cell>
        </row>
        <row r="180">
          <cell r="L180" t="str">
            <v/>
          </cell>
          <cell r="M180" t="str">
            <v/>
          </cell>
        </row>
        <row r="181">
          <cell r="L181" t="str">
            <v/>
          </cell>
          <cell r="M181" t="str">
            <v/>
          </cell>
        </row>
        <row r="182">
          <cell r="L182" t="str">
            <v/>
          </cell>
          <cell r="M182" t="str">
            <v/>
          </cell>
        </row>
        <row r="183">
          <cell r="L183" t="str">
            <v/>
          </cell>
          <cell r="M183" t="str">
            <v/>
          </cell>
        </row>
        <row r="184">
          <cell r="L184" t="str">
            <v/>
          </cell>
          <cell r="M184" t="str">
            <v/>
          </cell>
        </row>
        <row r="185">
          <cell r="L185" t="str">
            <v/>
          </cell>
          <cell r="M185" t="str">
            <v/>
          </cell>
        </row>
        <row r="186">
          <cell r="L186" t="str">
            <v/>
          </cell>
          <cell r="M186" t="str">
            <v/>
          </cell>
        </row>
        <row r="187">
          <cell r="L187" t="str">
            <v/>
          </cell>
          <cell r="M187" t="str">
            <v/>
          </cell>
        </row>
        <row r="188">
          <cell r="L188" t="str">
            <v/>
          </cell>
          <cell r="M188" t="str">
            <v/>
          </cell>
        </row>
        <row r="189">
          <cell r="L189" t="str">
            <v/>
          </cell>
          <cell r="M189" t="str">
            <v/>
          </cell>
        </row>
        <row r="190">
          <cell r="L190" t="str">
            <v/>
          </cell>
          <cell r="M190" t="str">
            <v/>
          </cell>
        </row>
        <row r="191">
          <cell r="L191" t="str">
            <v/>
          </cell>
          <cell r="M191" t="str">
            <v/>
          </cell>
        </row>
        <row r="192">
          <cell r="L192" t="str">
            <v/>
          </cell>
          <cell r="M192" t="str">
            <v/>
          </cell>
        </row>
        <row r="193">
          <cell r="L193" t="str">
            <v/>
          </cell>
          <cell r="M193" t="str">
            <v/>
          </cell>
        </row>
        <row r="194">
          <cell r="L194" t="str">
            <v/>
          </cell>
          <cell r="M194" t="str">
            <v/>
          </cell>
        </row>
        <row r="195">
          <cell r="L195" t="str">
            <v/>
          </cell>
          <cell r="M195" t="str">
            <v/>
          </cell>
        </row>
        <row r="196">
          <cell r="L196" t="str">
            <v/>
          </cell>
          <cell r="M196" t="str">
            <v/>
          </cell>
        </row>
        <row r="197">
          <cell r="L197" t="str">
            <v/>
          </cell>
          <cell r="M197" t="str">
            <v/>
          </cell>
        </row>
        <row r="198">
          <cell r="L198" t="str">
            <v/>
          </cell>
          <cell r="M198" t="str">
            <v/>
          </cell>
        </row>
        <row r="199">
          <cell r="L199" t="str">
            <v/>
          </cell>
          <cell r="M199" t="str">
            <v/>
          </cell>
        </row>
        <row r="200">
          <cell r="L200" t="str">
            <v/>
          </cell>
          <cell r="M200" t="str">
            <v/>
          </cell>
        </row>
        <row r="201">
          <cell r="L201" t="str">
            <v/>
          </cell>
          <cell r="M201" t="str">
            <v/>
          </cell>
        </row>
        <row r="202">
          <cell r="L202" t="str">
            <v/>
          </cell>
          <cell r="M202" t="str">
            <v/>
          </cell>
        </row>
        <row r="203">
          <cell r="L203" t="str">
            <v/>
          </cell>
          <cell r="M203" t="str">
            <v/>
          </cell>
        </row>
        <row r="204">
          <cell r="L204" t="str">
            <v/>
          </cell>
          <cell r="M204" t="str">
            <v/>
          </cell>
        </row>
        <row r="205">
          <cell r="L205" t="str">
            <v/>
          </cell>
          <cell r="M205" t="str">
            <v/>
          </cell>
        </row>
        <row r="206">
          <cell r="L206" t="str">
            <v/>
          </cell>
          <cell r="M206" t="str">
            <v/>
          </cell>
        </row>
        <row r="207">
          <cell r="L207" t="str">
            <v/>
          </cell>
          <cell r="M207" t="str">
            <v/>
          </cell>
        </row>
        <row r="208">
          <cell r="L208" t="str">
            <v/>
          </cell>
          <cell r="M208" t="str">
            <v/>
          </cell>
        </row>
        <row r="209">
          <cell r="L209" t="str">
            <v/>
          </cell>
          <cell r="M209" t="str">
            <v/>
          </cell>
        </row>
        <row r="210">
          <cell r="L210" t="str">
            <v/>
          </cell>
          <cell r="M210" t="str">
            <v/>
          </cell>
        </row>
        <row r="211">
          <cell r="L211" t="str">
            <v/>
          </cell>
          <cell r="M211" t="str">
            <v/>
          </cell>
        </row>
        <row r="212">
          <cell r="L212" t="str">
            <v/>
          </cell>
          <cell r="M212" t="str">
            <v/>
          </cell>
        </row>
        <row r="213">
          <cell r="L213" t="str">
            <v/>
          </cell>
          <cell r="M213" t="str">
            <v/>
          </cell>
        </row>
        <row r="214">
          <cell r="L214" t="str">
            <v/>
          </cell>
          <cell r="M214" t="str">
            <v/>
          </cell>
        </row>
        <row r="215">
          <cell r="L215" t="str">
            <v/>
          </cell>
          <cell r="M215" t="str">
            <v/>
          </cell>
        </row>
        <row r="216">
          <cell r="L216" t="str">
            <v/>
          </cell>
          <cell r="M216" t="str">
            <v/>
          </cell>
        </row>
        <row r="217">
          <cell r="L217" t="str">
            <v/>
          </cell>
          <cell r="M217" t="str">
            <v/>
          </cell>
        </row>
        <row r="218">
          <cell r="L218" t="str">
            <v/>
          </cell>
          <cell r="M218" t="str">
            <v/>
          </cell>
        </row>
        <row r="219">
          <cell r="L219" t="str">
            <v/>
          </cell>
          <cell r="M219" t="str">
            <v/>
          </cell>
        </row>
        <row r="220">
          <cell r="L220" t="str">
            <v/>
          </cell>
          <cell r="M220" t="str">
            <v/>
          </cell>
        </row>
        <row r="221">
          <cell r="L221" t="str">
            <v/>
          </cell>
          <cell r="M221" t="str">
            <v/>
          </cell>
        </row>
        <row r="222">
          <cell r="L222" t="str">
            <v/>
          </cell>
          <cell r="M222" t="str">
            <v/>
          </cell>
        </row>
        <row r="223">
          <cell r="L223" t="str">
            <v/>
          </cell>
          <cell r="M223" t="str">
            <v/>
          </cell>
        </row>
        <row r="224">
          <cell r="L224" t="str">
            <v/>
          </cell>
          <cell r="M224" t="str">
            <v/>
          </cell>
        </row>
        <row r="225">
          <cell r="L225" t="str">
            <v/>
          </cell>
          <cell r="M225" t="str">
            <v/>
          </cell>
        </row>
        <row r="226">
          <cell r="L226" t="str">
            <v/>
          </cell>
          <cell r="M226" t="str">
            <v/>
          </cell>
        </row>
        <row r="227">
          <cell r="L227" t="str">
            <v/>
          </cell>
          <cell r="M227" t="str">
            <v/>
          </cell>
        </row>
        <row r="228">
          <cell r="L228" t="str">
            <v/>
          </cell>
          <cell r="M228" t="str">
            <v/>
          </cell>
        </row>
        <row r="229">
          <cell r="L229" t="str">
            <v/>
          </cell>
          <cell r="M229" t="str">
            <v/>
          </cell>
        </row>
        <row r="230">
          <cell r="L230" t="str">
            <v/>
          </cell>
          <cell r="M230" t="str">
            <v/>
          </cell>
        </row>
        <row r="231">
          <cell r="L231" t="str">
            <v/>
          </cell>
          <cell r="M231" t="str">
            <v/>
          </cell>
        </row>
        <row r="232">
          <cell r="L232" t="str">
            <v/>
          </cell>
          <cell r="M232" t="str">
            <v/>
          </cell>
        </row>
        <row r="233">
          <cell r="L233" t="str">
            <v/>
          </cell>
          <cell r="M233" t="str">
            <v/>
          </cell>
        </row>
        <row r="234">
          <cell r="L234" t="str">
            <v/>
          </cell>
          <cell r="M234" t="str">
            <v/>
          </cell>
        </row>
        <row r="235">
          <cell r="L235" t="str">
            <v/>
          </cell>
          <cell r="M235" t="str">
            <v/>
          </cell>
        </row>
        <row r="236">
          <cell r="L236" t="str">
            <v/>
          </cell>
          <cell r="M236" t="str">
            <v/>
          </cell>
        </row>
        <row r="237">
          <cell r="L237" t="str">
            <v/>
          </cell>
          <cell r="M237" t="str">
            <v/>
          </cell>
        </row>
        <row r="238">
          <cell r="L238" t="str">
            <v/>
          </cell>
          <cell r="M238" t="str">
            <v/>
          </cell>
        </row>
        <row r="239">
          <cell r="L239" t="str">
            <v/>
          </cell>
          <cell r="M239" t="str">
            <v/>
          </cell>
        </row>
        <row r="240">
          <cell r="L240" t="str">
            <v/>
          </cell>
          <cell r="M240" t="str">
            <v/>
          </cell>
        </row>
        <row r="241">
          <cell r="L241" t="str">
            <v/>
          </cell>
          <cell r="M241" t="str">
            <v/>
          </cell>
        </row>
        <row r="242">
          <cell r="L242" t="str">
            <v/>
          </cell>
          <cell r="M242" t="str">
            <v/>
          </cell>
        </row>
        <row r="243">
          <cell r="L243" t="str">
            <v/>
          </cell>
          <cell r="M243" t="str">
            <v/>
          </cell>
        </row>
        <row r="244">
          <cell r="L244" t="str">
            <v/>
          </cell>
          <cell r="M244" t="str">
            <v/>
          </cell>
        </row>
        <row r="245">
          <cell r="L245" t="str">
            <v/>
          </cell>
          <cell r="M245" t="str">
            <v/>
          </cell>
        </row>
        <row r="246">
          <cell r="L246" t="str">
            <v/>
          </cell>
          <cell r="M246" t="str">
            <v/>
          </cell>
        </row>
        <row r="247">
          <cell r="L247" t="str">
            <v/>
          </cell>
          <cell r="M247" t="str">
            <v/>
          </cell>
        </row>
        <row r="248">
          <cell r="L248" t="str">
            <v/>
          </cell>
          <cell r="M248" t="str">
            <v/>
          </cell>
        </row>
        <row r="249">
          <cell r="L249" t="str">
            <v/>
          </cell>
          <cell r="M249" t="str">
            <v/>
          </cell>
        </row>
        <row r="250">
          <cell r="L250" t="str">
            <v/>
          </cell>
          <cell r="M250" t="str">
            <v/>
          </cell>
        </row>
        <row r="251">
          <cell r="L251" t="str">
            <v/>
          </cell>
          <cell r="M251" t="str">
            <v/>
          </cell>
        </row>
        <row r="252">
          <cell r="L252" t="str">
            <v/>
          </cell>
          <cell r="M252" t="str">
            <v/>
          </cell>
        </row>
        <row r="253">
          <cell r="L253" t="str">
            <v/>
          </cell>
          <cell r="M253" t="str">
            <v/>
          </cell>
        </row>
        <row r="254">
          <cell r="L254" t="str">
            <v/>
          </cell>
          <cell r="M254" t="str">
            <v/>
          </cell>
        </row>
        <row r="255">
          <cell r="L255" t="str">
            <v/>
          </cell>
          <cell r="M255" t="str">
            <v/>
          </cell>
        </row>
        <row r="256">
          <cell r="L256" t="str">
            <v/>
          </cell>
          <cell r="M256" t="str">
            <v/>
          </cell>
        </row>
        <row r="257">
          <cell r="L257" t="str">
            <v/>
          </cell>
          <cell r="M257" t="str">
            <v/>
          </cell>
        </row>
        <row r="258">
          <cell r="L258" t="str">
            <v/>
          </cell>
          <cell r="M258" t="str">
            <v/>
          </cell>
        </row>
        <row r="259">
          <cell r="L259" t="str">
            <v/>
          </cell>
          <cell r="M259" t="str">
            <v/>
          </cell>
        </row>
        <row r="260">
          <cell r="L260" t="str">
            <v/>
          </cell>
          <cell r="M260" t="str">
            <v/>
          </cell>
        </row>
        <row r="261">
          <cell r="L261" t="str">
            <v/>
          </cell>
          <cell r="M261" t="str">
            <v/>
          </cell>
        </row>
        <row r="262">
          <cell r="L262" t="str">
            <v/>
          </cell>
          <cell r="M262" t="str">
            <v/>
          </cell>
        </row>
        <row r="263">
          <cell r="L263" t="str">
            <v/>
          </cell>
          <cell r="M263" t="str">
            <v/>
          </cell>
        </row>
        <row r="264">
          <cell r="L264" t="str">
            <v/>
          </cell>
          <cell r="M264" t="str">
            <v/>
          </cell>
        </row>
        <row r="265">
          <cell r="L265" t="str">
            <v/>
          </cell>
          <cell r="M265" t="str">
            <v/>
          </cell>
        </row>
        <row r="266">
          <cell r="L266" t="str">
            <v/>
          </cell>
          <cell r="M266" t="str">
            <v/>
          </cell>
        </row>
        <row r="267">
          <cell r="L267" t="str">
            <v/>
          </cell>
          <cell r="M267" t="str">
            <v/>
          </cell>
        </row>
        <row r="268">
          <cell r="L268" t="str">
            <v/>
          </cell>
          <cell r="M268" t="str">
            <v/>
          </cell>
        </row>
        <row r="269">
          <cell r="L269" t="str">
            <v/>
          </cell>
          <cell r="M269" t="str">
            <v/>
          </cell>
        </row>
        <row r="270">
          <cell r="L270" t="str">
            <v/>
          </cell>
          <cell r="M270" t="str">
            <v/>
          </cell>
        </row>
        <row r="271">
          <cell r="L271" t="str">
            <v/>
          </cell>
          <cell r="M271" t="str">
            <v/>
          </cell>
        </row>
        <row r="272">
          <cell r="L272" t="str">
            <v/>
          </cell>
          <cell r="M272" t="str">
            <v/>
          </cell>
        </row>
        <row r="273">
          <cell r="L273" t="str">
            <v/>
          </cell>
          <cell r="M273" t="str">
            <v/>
          </cell>
        </row>
        <row r="274">
          <cell r="L274" t="str">
            <v/>
          </cell>
          <cell r="M274" t="str">
            <v/>
          </cell>
        </row>
        <row r="275">
          <cell r="L275" t="str">
            <v/>
          </cell>
          <cell r="M275" t="str">
            <v/>
          </cell>
        </row>
        <row r="276">
          <cell r="L276" t="str">
            <v/>
          </cell>
          <cell r="M276" t="str">
            <v/>
          </cell>
        </row>
        <row r="277">
          <cell r="L277" t="str">
            <v/>
          </cell>
          <cell r="M277" t="str">
            <v/>
          </cell>
        </row>
        <row r="278">
          <cell r="L278" t="str">
            <v/>
          </cell>
          <cell r="M278" t="str">
            <v/>
          </cell>
        </row>
        <row r="279">
          <cell r="L279" t="str">
            <v/>
          </cell>
          <cell r="M279" t="str">
            <v/>
          </cell>
        </row>
        <row r="280">
          <cell r="L280" t="str">
            <v/>
          </cell>
          <cell r="M280" t="str">
            <v/>
          </cell>
        </row>
        <row r="281">
          <cell r="L281" t="str">
            <v/>
          </cell>
          <cell r="M281" t="str">
            <v/>
          </cell>
        </row>
        <row r="282">
          <cell r="L282" t="str">
            <v/>
          </cell>
          <cell r="M282" t="str">
            <v/>
          </cell>
        </row>
        <row r="283">
          <cell r="L283" t="str">
            <v/>
          </cell>
          <cell r="M283" t="str">
            <v/>
          </cell>
        </row>
        <row r="284">
          <cell r="L284" t="str">
            <v/>
          </cell>
          <cell r="M284" t="str">
            <v/>
          </cell>
        </row>
        <row r="285">
          <cell r="L285" t="str">
            <v/>
          </cell>
          <cell r="M285" t="str">
            <v/>
          </cell>
        </row>
        <row r="286">
          <cell r="L286" t="str">
            <v/>
          </cell>
          <cell r="M286" t="str">
            <v/>
          </cell>
        </row>
        <row r="287">
          <cell r="L287" t="str">
            <v/>
          </cell>
          <cell r="M287" t="str">
            <v/>
          </cell>
        </row>
        <row r="288">
          <cell r="L288" t="str">
            <v/>
          </cell>
          <cell r="M288" t="str">
            <v/>
          </cell>
        </row>
        <row r="289">
          <cell r="L289" t="str">
            <v/>
          </cell>
          <cell r="M289" t="str">
            <v/>
          </cell>
        </row>
        <row r="290">
          <cell r="L290" t="str">
            <v/>
          </cell>
          <cell r="M290" t="str">
            <v/>
          </cell>
        </row>
        <row r="291">
          <cell r="L291" t="str">
            <v/>
          </cell>
          <cell r="M291" t="str">
            <v/>
          </cell>
        </row>
        <row r="292">
          <cell r="L292" t="str">
            <v/>
          </cell>
          <cell r="M292" t="str">
            <v/>
          </cell>
        </row>
        <row r="293">
          <cell r="L293" t="str">
            <v/>
          </cell>
          <cell r="M293" t="str">
            <v/>
          </cell>
        </row>
        <row r="294">
          <cell r="L294" t="str">
            <v/>
          </cell>
          <cell r="M294" t="str">
            <v/>
          </cell>
        </row>
        <row r="295">
          <cell r="L295" t="str">
            <v/>
          </cell>
          <cell r="M295" t="str">
            <v/>
          </cell>
        </row>
        <row r="296">
          <cell r="L296" t="str">
            <v/>
          </cell>
          <cell r="M296" t="str">
            <v/>
          </cell>
        </row>
        <row r="297">
          <cell r="L297" t="str">
            <v/>
          </cell>
          <cell r="M297" t="str">
            <v/>
          </cell>
        </row>
        <row r="298">
          <cell r="L298" t="str">
            <v/>
          </cell>
          <cell r="M298" t="str">
            <v/>
          </cell>
        </row>
        <row r="299">
          <cell r="L299" t="str">
            <v/>
          </cell>
          <cell r="M299" t="str">
            <v/>
          </cell>
        </row>
        <row r="300">
          <cell r="L300" t="str">
            <v/>
          </cell>
          <cell r="M300" t="str">
            <v/>
          </cell>
        </row>
        <row r="301">
          <cell r="L301" t="str">
            <v/>
          </cell>
          <cell r="M301" t="str">
            <v/>
          </cell>
        </row>
        <row r="302">
          <cell r="L302" t="str">
            <v/>
          </cell>
          <cell r="M302" t="str">
            <v/>
          </cell>
        </row>
        <row r="303">
          <cell r="L303" t="str">
            <v/>
          </cell>
          <cell r="M303" t="str">
            <v/>
          </cell>
        </row>
        <row r="304">
          <cell r="L304" t="str">
            <v/>
          </cell>
          <cell r="M304" t="str">
            <v/>
          </cell>
        </row>
        <row r="305">
          <cell r="L305" t="str">
            <v/>
          </cell>
          <cell r="M305" t="str">
            <v/>
          </cell>
        </row>
        <row r="306">
          <cell r="L306" t="str">
            <v/>
          </cell>
          <cell r="M306" t="str">
            <v/>
          </cell>
        </row>
        <row r="307">
          <cell r="L307" t="str">
            <v/>
          </cell>
          <cell r="M307" t="str">
            <v/>
          </cell>
        </row>
        <row r="308">
          <cell r="L308" t="str">
            <v/>
          </cell>
          <cell r="M308" t="str">
            <v/>
          </cell>
        </row>
        <row r="309">
          <cell r="L309" t="str">
            <v/>
          </cell>
          <cell r="M309" t="str">
            <v/>
          </cell>
        </row>
        <row r="310">
          <cell r="L310" t="str">
            <v/>
          </cell>
          <cell r="M310" t="str">
            <v/>
          </cell>
        </row>
        <row r="311">
          <cell r="L311" t="str">
            <v/>
          </cell>
          <cell r="M311" t="str">
            <v/>
          </cell>
        </row>
        <row r="312">
          <cell r="L312" t="str">
            <v/>
          </cell>
          <cell r="M312" t="str">
            <v/>
          </cell>
        </row>
        <row r="313">
          <cell r="L313" t="str">
            <v/>
          </cell>
          <cell r="M313" t="str">
            <v/>
          </cell>
        </row>
        <row r="314">
          <cell r="L314" t="str">
            <v/>
          </cell>
          <cell r="M314" t="str">
            <v/>
          </cell>
        </row>
        <row r="315">
          <cell r="L315" t="str">
            <v/>
          </cell>
          <cell r="M315" t="str">
            <v/>
          </cell>
        </row>
        <row r="316">
          <cell r="L316" t="str">
            <v/>
          </cell>
          <cell r="M316" t="str">
            <v/>
          </cell>
        </row>
        <row r="317">
          <cell r="L317" t="str">
            <v/>
          </cell>
          <cell r="M317" t="str">
            <v/>
          </cell>
        </row>
        <row r="318">
          <cell r="L318" t="str">
            <v/>
          </cell>
          <cell r="M318" t="str">
            <v/>
          </cell>
        </row>
        <row r="319">
          <cell r="L319" t="str">
            <v/>
          </cell>
          <cell r="M319" t="str">
            <v/>
          </cell>
        </row>
        <row r="320">
          <cell r="L320" t="str">
            <v/>
          </cell>
          <cell r="M320" t="str">
            <v/>
          </cell>
        </row>
        <row r="321">
          <cell r="L321" t="str">
            <v/>
          </cell>
          <cell r="M321" t="str">
            <v/>
          </cell>
        </row>
        <row r="322">
          <cell r="L322" t="str">
            <v/>
          </cell>
          <cell r="M322" t="str">
            <v/>
          </cell>
        </row>
        <row r="323">
          <cell r="L323" t="str">
            <v/>
          </cell>
          <cell r="M323" t="str">
            <v/>
          </cell>
        </row>
        <row r="324">
          <cell r="L324" t="str">
            <v/>
          </cell>
          <cell r="M324" t="str">
            <v/>
          </cell>
        </row>
        <row r="325">
          <cell r="L325" t="str">
            <v/>
          </cell>
          <cell r="M325" t="str">
            <v/>
          </cell>
        </row>
        <row r="326">
          <cell r="L326" t="str">
            <v/>
          </cell>
          <cell r="M326" t="str">
            <v/>
          </cell>
        </row>
        <row r="327">
          <cell r="L327" t="str">
            <v/>
          </cell>
          <cell r="M327" t="str">
            <v/>
          </cell>
        </row>
        <row r="328">
          <cell r="L328" t="str">
            <v/>
          </cell>
          <cell r="M328" t="str">
            <v/>
          </cell>
        </row>
        <row r="329">
          <cell r="L329" t="str">
            <v/>
          </cell>
          <cell r="M329" t="str">
            <v/>
          </cell>
        </row>
        <row r="330">
          <cell r="L330" t="str">
            <v/>
          </cell>
          <cell r="M330" t="str">
            <v/>
          </cell>
        </row>
        <row r="331">
          <cell r="L331" t="str">
            <v/>
          </cell>
          <cell r="M331" t="str">
            <v/>
          </cell>
        </row>
        <row r="332">
          <cell r="L332" t="str">
            <v/>
          </cell>
          <cell r="M332" t="str">
            <v/>
          </cell>
        </row>
        <row r="333">
          <cell r="L333" t="str">
            <v/>
          </cell>
          <cell r="M333" t="str">
            <v/>
          </cell>
        </row>
        <row r="334">
          <cell r="L334" t="str">
            <v/>
          </cell>
          <cell r="M334" t="str">
            <v/>
          </cell>
        </row>
        <row r="335">
          <cell r="L335" t="str">
            <v/>
          </cell>
          <cell r="M335" t="str">
            <v/>
          </cell>
        </row>
        <row r="336">
          <cell r="L336" t="str">
            <v/>
          </cell>
          <cell r="M336" t="str">
            <v/>
          </cell>
        </row>
        <row r="337">
          <cell r="L337" t="str">
            <v/>
          </cell>
          <cell r="M337" t="str">
            <v/>
          </cell>
        </row>
        <row r="338">
          <cell r="L338" t="str">
            <v/>
          </cell>
          <cell r="M338" t="str">
            <v/>
          </cell>
        </row>
        <row r="339">
          <cell r="L339" t="str">
            <v/>
          </cell>
          <cell r="M339" t="str">
            <v/>
          </cell>
        </row>
        <row r="340">
          <cell r="L340" t="str">
            <v/>
          </cell>
          <cell r="M340" t="str">
            <v/>
          </cell>
        </row>
        <row r="341">
          <cell r="L341" t="str">
            <v/>
          </cell>
          <cell r="M341" t="str">
            <v/>
          </cell>
        </row>
        <row r="342">
          <cell r="L342" t="str">
            <v/>
          </cell>
          <cell r="M342" t="str">
            <v/>
          </cell>
        </row>
        <row r="343">
          <cell r="L343" t="str">
            <v/>
          </cell>
          <cell r="M343" t="str">
            <v/>
          </cell>
        </row>
        <row r="344">
          <cell r="L344" t="str">
            <v/>
          </cell>
          <cell r="M344" t="str">
            <v/>
          </cell>
        </row>
        <row r="345">
          <cell r="L345" t="str">
            <v/>
          </cell>
          <cell r="M345" t="str">
            <v/>
          </cell>
        </row>
        <row r="346">
          <cell r="L346" t="str">
            <v/>
          </cell>
          <cell r="M346" t="str">
            <v/>
          </cell>
        </row>
        <row r="347">
          <cell r="L347" t="str">
            <v/>
          </cell>
          <cell r="M347" t="str">
            <v/>
          </cell>
        </row>
        <row r="348">
          <cell r="L348" t="str">
            <v/>
          </cell>
          <cell r="M348" t="str">
            <v/>
          </cell>
        </row>
        <row r="349">
          <cell r="L349" t="str">
            <v/>
          </cell>
          <cell r="M349" t="str">
            <v/>
          </cell>
        </row>
        <row r="350">
          <cell r="L350" t="str">
            <v/>
          </cell>
          <cell r="M350" t="str">
            <v/>
          </cell>
        </row>
        <row r="351">
          <cell r="L351" t="str">
            <v/>
          </cell>
          <cell r="M351" t="str">
            <v/>
          </cell>
        </row>
        <row r="352">
          <cell r="L352" t="str">
            <v/>
          </cell>
          <cell r="M352" t="str">
            <v/>
          </cell>
        </row>
        <row r="353">
          <cell r="L353" t="str">
            <v/>
          </cell>
          <cell r="M353" t="str">
            <v/>
          </cell>
        </row>
        <row r="354">
          <cell r="L354" t="str">
            <v/>
          </cell>
          <cell r="M354" t="str">
            <v/>
          </cell>
        </row>
        <row r="355">
          <cell r="L355" t="str">
            <v/>
          </cell>
          <cell r="M355" t="str">
            <v/>
          </cell>
        </row>
        <row r="356">
          <cell r="L356" t="str">
            <v/>
          </cell>
          <cell r="M356" t="str">
            <v/>
          </cell>
        </row>
        <row r="357">
          <cell r="L357" t="str">
            <v/>
          </cell>
          <cell r="M357" t="str">
            <v/>
          </cell>
        </row>
        <row r="358">
          <cell r="L358" t="str">
            <v/>
          </cell>
          <cell r="M358" t="str">
            <v/>
          </cell>
        </row>
        <row r="359">
          <cell r="L359" t="str">
            <v/>
          </cell>
          <cell r="M359" t="str">
            <v/>
          </cell>
        </row>
        <row r="360">
          <cell r="L360" t="str">
            <v/>
          </cell>
          <cell r="M360" t="str">
            <v/>
          </cell>
        </row>
        <row r="361">
          <cell r="L361" t="str">
            <v/>
          </cell>
          <cell r="M361" t="str">
            <v/>
          </cell>
        </row>
        <row r="362">
          <cell r="L362" t="str">
            <v/>
          </cell>
          <cell r="M362" t="str">
            <v/>
          </cell>
        </row>
        <row r="363">
          <cell r="L363" t="str">
            <v/>
          </cell>
          <cell r="M363" t="str">
            <v/>
          </cell>
        </row>
        <row r="364">
          <cell r="L364" t="str">
            <v/>
          </cell>
          <cell r="M364" t="str">
            <v/>
          </cell>
        </row>
        <row r="365">
          <cell r="L365" t="str">
            <v/>
          </cell>
          <cell r="M365" t="str">
            <v/>
          </cell>
        </row>
        <row r="366">
          <cell r="L366" t="str">
            <v/>
          </cell>
          <cell r="M366" t="str">
            <v/>
          </cell>
        </row>
        <row r="367">
          <cell r="L367" t="str">
            <v/>
          </cell>
          <cell r="M367" t="str">
            <v/>
          </cell>
        </row>
        <row r="368">
          <cell r="L368" t="str">
            <v/>
          </cell>
          <cell r="M368" t="str">
            <v/>
          </cell>
        </row>
        <row r="369">
          <cell r="L369" t="str">
            <v/>
          </cell>
          <cell r="M369" t="str">
            <v/>
          </cell>
        </row>
        <row r="370">
          <cell r="L370" t="str">
            <v/>
          </cell>
          <cell r="M370" t="str">
            <v/>
          </cell>
        </row>
        <row r="371">
          <cell r="L371" t="str">
            <v/>
          </cell>
          <cell r="M371" t="str">
            <v/>
          </cell>
        </row>
        <row r="372">
          <cell r="L372" t="str">
            <v/>
          </cell>
          <cell r="M372" t="str">
            <v/>
          </cell>
        </row>
        <row r="373">
          <cell r="L373" t="str">
            <v/>
          </cell>
          <cell r="M373" t="str">
            <v/>
          </cell>
        </row>
        <row r="374">
          <cell r="L374" t="str">
            <v/>
          </cell>
          <cell r="M374" t="str">
            <v/>
          </cell>
        </row>
        <row r="375">
          <cell r="L375" t="str">
            <v/>
          </cell>
          <cell r="M375" t="str">
            <v/>
          </cell>
        </row>
        <row r="376">
          <cell r="L376" t="str">
            <v/>
          </cell>
          <cell r="M376" t="str">
            <v/>
          </cell>
        </row>
        <row r="377">
          <cell r="L377" t="str">
            <v/>
          </cell>
          <cell r="M377" t="str">
            <v/>
          </cell>
        </row>
        <row r="378">
          <cell r="L378" t="str">
            <v/>
          </cell>
          <cell r="M378" t="str">
            <v/>
          </cell>
        </row>
        <row r="379">
          <cell r="L379" t="str">
            <v/>
          </cell>
          <cell r="M379" t="str">
            <v/>
          </cell>
        </row>
        <row r="380">
          <cell r="L380" t="str">
            <v/>
          </cell>
          <cell r="M380" t="str">
            <v/>
          </cell>
        </row>
        <row r="381">
          <cell r="L381" t="str">
            <v/>
          </cell>
          <cell r="M381" t="str">
            <v/>
          </cell>
        </row>
        <row r="382">
          <cell r="L382" t="str">
            <v/>
          </cell>
          <cell r="M382" t="str">
            <v/>
          </cell>
        </row>
        <row r="383">
          <cell r="L383" t="str">
            <v/>
          </cell>
          <cell r="M383" t="str">
            <v/>
          </cell>
        </row>
        <row r="384">
          <cell r="L384" t="str">
            <v/>
          </cell>
          <cell r="M384" t="str">
            <v/>
          </cell>
        </row>
        <row r="385">
          <cell r="L385" t="str">
            <v/>
          </cell>
          <cell r="M385" t="str">
            <v/>
          </cell>
        </row>
        <row r="386">
          <cell r="L386" t="str">
            <v/>
          </cell>
          <cell r="M386" t="str">
            <v/>
          </cell>
        </row>
        <row r="387">
          <cell r="L387" t="str">
            <v/>
          </cell>
          <cell r="M387" t="str">
            <v/>
          </cell>
        </row>
        <row r="388">
          <cell r="L388" t="str">
            <v/>
          </cell>
          <cell r="M388" t="str">
            <v/>
          </cell>
        </row>
        <row r="389">
          <cell r="L389" t="str">
            <v/>
          </cell>
          <cell r="M389" t="str">
            <v/>
          </cell>
        </row>
        <row r="390">
          <cell r="L390" t="str">
            <v/>
          </cell>
          <cell r="M390" t="str">
            <v/>
          </cell>
        </row>
        <row r="391">
          <cell r="L391" t="str">
            <v/>
          </cell>
          <cell r="M391" t="str">
            <v/>
          </cell>
        </row>
        <row r="392">
          <cell r="L392" t="str">
            <v/>
          </cell>
          <cell r="M392" t="str">
            <v/>
          </cell>
        </row>
        <row r="393">
          <cell r="L393" t="str">
            <v/>
          </cell>
          <cell r="M393" t="str">
            <v/>
          </cell>
        </row>
        <row r="394">
          <cell r="L394" t="str">
            <v/>
          </cell>
          <cell r="M394" t="str">
            <v/>
          </cell>
        </row>
        <row r="395">
          <cell r="L395" t="str">
            <v/>
          </cell>
          <cell r="M395" t="str">
            <v/>
          </cell>
        </row>
        <row r="396">
          <cell r="L396" t="str">
            <v/>
          </cell>
          <cell r="M396" t="str">
            <v/>
          </cell>
        </row>
        <row r="397">
          <cell r="L397" t="str">
            <v/>
          </cell>
          <cell r="M397" t="str">
            <v/>
          </cell>
        </row>
        <row r="398">
          <cell r="L398" t="str">
            <v/>
          </cell>
          <cell r="M398" t="str">
            <v/>
          </cell>
        </row>
        <row r="399">
          <cell r="L399" t="str">
            <v/>
          </cell>
          <cell r="M399" t="str">
            <v/>
          </cell>
        </row>
        <row r="400">
          <cell r="L400" t="str">
            <v/>
          </cell>
          <cell r="M400" t="str">
            <v/>
          </cell>
        </row>
        <row r="401">
          <cell r="L401" t="str">
            <v/>
          </cell>
          <cell r="M401" t="str">
            <v/>
          </cell>
        </row>
        <row r="402">
          <cell r="L402" t="str">
            <v/>
          </cell>
          <cell r="M402" t="str">
            <v/>
          </cell>
        </row>
        <row r="403">
          <cell r="L403" t="str">
            <v/>
          </cell>
          <cell r="M403" t="str">
            <v/>
          </cell>
        </row>
        <row r="404">
          <cell r="L404" t="str">
            <v/>
          </cell>
          <cell r="M404" t="str">
            <v/>
          </cell>
        </row>
        <row r="405">
          <cell r="L405" t="str">
            <v/>
          </cell>
          <cell r="M405" t="str">
            <v/>
          </cell>
        </row>
        <row r="406">
          <cell r="L406" t="str">
            <v/>
          </cell>
          <cell r="M406" t="str">
            <v/>
          </cell>
        </row>
        <row r="407">
          <cell r="L407" t="str">
            <v/>
          </cell>
          <cell r="M407" t="str">
            <v/>
          </cell>
        </row>
        <row r="408">
          <cell r="L408" t="str">
            <v/>
          </cell>
          <cell r="M408" t="str">
            <v/>
          </cell>
        </row>
        <row r="409">
          <cell r="L409" t="str">
            <v/>
          </cell>
          <cell r="M409" t="str">
            <v/>
          </cell>
        </row>
        <row r="410">
          <cell r="L410" t="str">
            <v/>
          </cell>
          <cell r="M410" t="str">
            <v/>
          </cell>
        </row>
        <row r="411">
          <cell r="L411" t="str">
            <v/>
          </cell>
          <cell r="M411" t="str">
            <v/>
          </cell>
        </row>
        <row r="412">
          <cell r="L412" t="str">
            <v/>
          </cell>
          <cell r="M412" t="str">
            <v/>
          </cell>
        </row>
        <row r="413">
          <cell r="L413" t="str">
            <v/>
          </cell>
          <cell r="M413" t="str">
            <v/>
          </cell>
        </row>
        <row r="414">
          <cell r="L414" t="str">
            <v/>
          </cell>
          <cell r="M414" t="str">
            <v/>
          </cell>
        </row>
        <row r="415">
          <cell r="L415" t="str">
            <v/>
          </cell>
          <cell r="M415" t="str">
            <v/>
          </cell>
        </row>
        <row r="416">
          <cell r="L416" t="str">
            <v/>
          </cell>
          <cell r="M416" t="str">
            <v/>
          </cell>
        </row>
        <row r="417">
          <cell r="L417" t="str">
            <v/>
          </cell>
          <cell r="M417" t="str">
            <v/>
          </cell>
        </row>
        <row r="418">
          <cell r="L418" t="str">
            <v/>
          </cell>
          <cell r="M418" t="str">
            <v/>
          </cell>
        </row>
        <row r="419">
          <cell r="L419" t="str">
            <v/>
          </cell>
          <cell r="M419" t="str">
            <v/>
          </cell>
        </row>
        <row r="420">
          <cell r="L420" t="str">
            <v/>
          </cell>
          <cell r="M420" t="str">
            <v/>
          </cell>
        </row>
        <row r="421">
          <cell r="L421" t="str">
            <v/>
          </cell>
          <cell r="M421" t="str">
            <v/>
          </cell>
        </row>
        <row r="422">
          <cell r="L422" t="str">
            <v/>
          </cell>
          <cell r="M422" t="str">
            <v/>
          </cell>
        </row>
        <row r="423">
          <cell r="L423" t="str">
            <v/>
          </cell>
          <cell r="M423" t="str">
            <v/>
          </cell>
        </row>
        <row r="424">
          <cell r="L424" t="str">
            <v/>
          </cell>
          <cell r="M424" t="str">
            <v/>
          </cell>
        </row>
        <row r="425">
          <cell r="L425" t="str">
            <v/>
          </cell>
          <cell r="M425" t="str">
            <v/>
          </cell>
        </row>
        <row r="426">
          <cell r="L426" t="str">
            <v/>
          </cell>
          <cell r="M426" t="str">
            <v/>
          </cell>
        </row>
        <row r="427">
          <cell r="L427" t="str">
            <v/>
          </cell>
          <cell r="M427" t="str">
            <v/>
          </cell>
        </row>
        <row r="428">
          <cell r="L428" t="str">
            <v/>
          </cell>
          <cell r="M428" t="str">
            <v/>
          </cell>
        </row>
        <row r="429">
          <cell r="L429" t="str">
            <v/>
          </cell>
          <cell r="M429" t="str">
            <v/>
          </cell>
        </row>
        <row r="430">
          <cell r="L430" t="str">
            <v/>
          </cell>
          <cell r="M430" t="str">
            <v/>
          </cell>
        </row>
        <row r="431">
          <cell r="L431" t="str">
            <v/>
          </cell>
          <cell r="M431" t="str">
            <v/>
          </cell>
        </row>
        <row r="432">
          <cell r="L432" t="str">
            <v/>
          </cell>
          <cell r="M432" t="str">
            <v/>
          </cell>
        </row>
        <row r="433">
          <cell r="L433" t="str">
            <v/>
          </cell>
          <cell r="M433" t="str">
            <v/>
          </cell>
        </row>
        <row r="434">
          <cell r="L434" t="str">
            <v/>
          </cell>
          <cell r="M434" t="str">
            <v/>
          </cell>
        </row>
        <row r="435">
          <cell r="L435" t="str">
            <v/>
          </cell>
          <cell r="M435" t="str">
            <v/>
          </cell>
        </row>
        <row r="436">
          <cell r="L436" t="str">
            <v/>
          </cell>
          <cell r="M436" t="str">
            <v/>
          </cell>
        </row>
        <row r="437">
          <cell r="L437" t="str">
            <v/>
          </cell>
          <cell r="M437" t="str">
            <v/>
          </cell>
        </row>
        <row r="438">
          <cell r="L438" t="str">
            <v/>
          </cell>
          <cell r="M438" t="str">
            <v/>
          </cell>
        </row>
        <row r="439">
          <cell r="L439" t="str">
            <v/>
          </cell>
          <cell r="M439" t="str">
            <v/>
          </cell>
        </row>
        <row r="440">
          <cell r="L440" t="str">
            <v/>
          </cell>
          <cell r="M440" t="str">
            <v/>
          </cell>
        </row>
        <row r="441">
          <cell r="L441" t="str">
            <v/>
          </cell>
          <cell r="M441" t="str">
            <v/>
          </cell>
        </row>
        <row r="442">
          <cell r="L442" t="str">
            <v/>
          </cell>
          <cell r="M442" t="str">
            <v/>
          </cell>
        </row>
        <row r="443">
          <cell r="L443" t="str">
            <v/>
          </cell>
          <cell r="M443" t="str">
            <v/>
          </cell>
        </row>
        <row r="444">
          <cell r="L444" t="str">
            <v/>
          </cell>
          <cell r="M444" t="str">
            <v/>
          </cell>
        </row>
        <row r="445">
          <cell r="L445" t="str">
            <v/>
          </cell>
          <cell r="M445" t="str">
            <v/>
          </cell>
        </row>
        <row r="446">
          <cell r="L446" t="str">
            <v/>
          </cell>
          <cell r="M446" t="str">
            <v/>
          </cell>
        </row>
        <row r="447">
          <cell r="L447" t="str">
            <v/>
          </cell>
          <cell r="M447" t="str">
            <v/>
          </cell>
        </row>
        <row r="448">
          <cell r="L448" t="str">
            <v/>
          </cell>
          <cell r="M448" t="str">
            <v/>
          </cell>
        </row>
        <row r="449">
          <cell r="L449" t="str">
            <v/>
          </cell>
          <cell r="M449" t="str">
            <v/>
          </cell>
        </row>
        <row r="450">
          <cell r="L450" t="str">
            <v/>
          </cell>
          <cell r="M450" t="str">
            <v/>
          </cell>
        </row>
        <row r="451">
          <cell r="L451" t="str">
            <v/>
          </cell>
          <cell r="M451" t="str">
            <v/>
          </cell>
        </row>
        <row r="452">
          <cell r="L452" t="str">
            <v/>
          </cell>
          <cell r="M452" t="str">
            <v/>
          </cell>
        </row>
        <row r="453">
          <cell r="L453" t="str">
            <v/>
          </cell>
          <cell r="M453" t="str">
            <v/>
          </cell>
        </row>
        <row r="454">
          <cell r="L454" t="str">
            <v/>
          </cell>
          <cell r="M454" t="str">
            <v/>
          </cell>
        </row>
        <row r="455">
          <cell r="L455" t="str">
            <v/>
          </cell>
          <cell r="M455" t="str">
            <v/>
          </cell>
        </row>
        <row r="456">
          <cell r="L456" t="str">
            <v/>
          </cell>
          <cell r="M456" t="str">
            <v/>
          </cell>
        </row>
        <row r="457">
          <cell r="L457" t="str">
            <v/>
          </cell>
          <cell r="M457" t="str">
            <v/>
          </cell>
        </row>
        <row r="458">
          <cell r="L458" t="str">
            <v/>
          </cell>
          <cell r="M458" t="str">
            <v/>
          </cell>
        </row>
        <row r="459">
          <cell r="L459" t="str">
            <v/>
          </cell>
          <cell r="M459" t="str">
            <v/>
          </cell>
        </row>
        <row r="460">
          <cell r="L460" t="str">
            <v/>
          </cell>
          <cell r="M460" t="str">
            <v/>
          </cell>
        </row>
        <row r="461">
          <cell r="L461" t="str">
            <v/>
          </cell>
          <cell r="M461" t="str">
            <v/>
          </cell>
        </row>
        <row r="462">
          <cell r="L462" t="str">
            <v/>
          </cell>
          <cell r="M462" t="str">
            <v/>
          </cell>
        </row>
        <row r="463">
          <cell r="L463" t="str">
            <v/>
          </cell>
          <cell r="M463" t="str">
            <v/>
          </cell>
        </row>
        <row r="464">
          <cell r="L464" t="str">
            <v/>
          </cell>
          <cell r="M464" t="str">
            <v/>
          </cell>
        </row>
        <row r="465">
          <cell r="L465" t="str">
            <v/>
          </cell>
          <cell r="M465" t="str">
            <v/>
          </cell>
        </row>
        <row r="466">
          <cell r="L466" t="str">
            <v/>
          </cell>
          <cell r="M466" t="str">
            <v/>
          </cell>
        </row>
        <row r="467">
          <cell r="L467" t="str">
            <v/>
          </cell>
          <cell r="M467" t="str">
            <v/>
          </cell>
        </row>
        <row r="468">
          <cell r="L468" t="str">
            <v/>
          </cell>
          <cell r="M468" t="str">
            <v/>
          </cell>
        </row>
        <row r="469">
          <cell r="L469" t="str">
            <v/>
          </cell>
          <cell r="M469" t="str">
            <v/>
          </cell>
        </row>
        <row r="470">
          <cell r="L470" t="str">
            <v/>
          </cell>
          <cell r="M470" t="str">
            <v/>
          </cell>
        </row>
        <row r="471">
          <cell r="L471" t="str">
            <v/>
          </cell>
          <cell r="M471" t="str">
            <v/>
          </cell>
        </row>
        <row r="472">
          <cell r="L472" t="str">
            <v/>
          </cell>
          <cell r="M472" t="str">
            <v/>
          </cell>
        </row>
        <row r="473">
          <cell r="L473" t="str">
            <v/>
          </cell>
          <cell r="M473" t="str">
            <v/>
          </cell>
        </row>
        <row r="474">
          <cell r="L474" t="str">
            <v/>
          </cell>
          <cell r="M474" t="str">
            <v/>
          </cell>
        </row>
        <row r="475">
          <cell r="L475" t="str">
            <v/>
          </cell>
          <cell r="M475" t="str">
            <v/>
          </cell>
        </row>
        <row r="476">
          <cell r="L476" t="str">
            <v/>
          </cell>
          <cell r="M476" t="str">
            <v/>
          </cell>
        </row>
        <row r="477">
          <cell r="L477" t="str">
            <v/>
          </cell>
          <cell r="M477" t="str">
            <v/>
          </cell>
        </row>
        <row r="478">
          <cell r="L478" t="str">
            <v/>
          </cell>
          <cell r="M478" t="str">
            <v/>
          </cell>
        </row>
        <row r="479">
          <cell r="L479" t="str">
            <v/>
          </cell>
          <cell r="M479" t="str">
            <v/>
          </cell>
        </row>
        <row r="480">
          <cell r="L480" t="str">
            <v/>
          </cell>
          <cell r="M480" t="str">
            <v/>
          </cell>
        </row>
        <row r="481">
          <cell r="L481" t="str">
            <v/>
          </cell>
          <cell r="M481" t="str">
            <v/>
          </cell>
        </row>
        <row r="482">
          <cell r="L482" t="str">
            <v/>
          </cell>
          <cell r="M482" t="str">
            <v/>
          </cell>
        </row>
        <row r="483">
          <cell r="L483" t="str">
            <v/>
          </cell>
          <cell r="M483" t="str">
            <v/>
          </cell>
        </row>
        <row r="484">
          <cell r="L484" t="str">
            <v/>
          </cell>
          <cell r="M484" t="str">
            <v/>
          </cell>
        </row>
        <row r="485">
          <cell r="L485" t="str">
            <v/>
          </cell>
          <cell r="M485" t="str">
            <v/>
          </cell>
        </row>
        <row r="486">
          <cell r="L486" t="str">
            <v/>
          </cell>
          <cell r="M486" t="str">
            <v/>
          </cell>
        </row>
        <row r="487">
          <cell r="L487" t="str">
            <v/>
          </cell>
          <cell r="M487" t="str">
            <v/>
          </cell>
        </row>
        <row r="488">
          <cell r="L488" t="str">
            <v/>
          </cell>
          <cell r="M488" t="str">
            <v/>
          </cell>
        </row>
        <row r="489">
          <cell r="L489" t="str">
            <v/>
          </cell>
          <cell r="M489" t="str">
            <v/>
          </cell>
        </row>
        <row r="490">
          <cell r="L490" t="str">
            <v/>
          </cell>
          <cell r="M490" t="str">
            <v/>
          </cell>
        </row>
        <row r="491">
          <cell r="L491" t="str">
            <v/>
          </cell>
          <cell r="M491" t="str">
            <v/>
          </cell>
        </row>
        <row r="492">
          <cell r="L492" t="str">
            <v/>
          </cell>
          <cell r="M492" t="str">
            <v/>
          </cell>
        </row>
        <row r="493">
          <cell r="L493" t="str">
            <v/>
          </cell>
          <cell r="M493" t="str">
            <v/>
          </cell>
        </row>
        <row r="494">
          <cell r="L494" t="str">
            <v/>
          </cell>
          <cell r="M494" t="str">
            <v/>
          </cell>
        </row>
        <row r="495">
          <cell r="L495" t="str">
            <v/>
          </cell>
          <cell r="M495" t="str">
            <v/>
          </cell>
        </row>
        <row r="496">
          <cell r="L496" t="str">
            <v/>
          </cell>
          <cell r="M496" t="str">
            <v/>
          </cell>
        </row>
        <row r="497">
          <cell r="L497" t="str">
            <v/>
          </cell>
          <cell r="M497" t="str">
            <v/>
          </cell>
        </row>
        <row r="498">
          <cell r="L498" t="str">
            <v/>
          </cell>
          <cell r="M498" t="str">
            <v/>
          </cell>
        </row>
        <row r="499">
          <cell r="L499" t="str">
            <v/>
          </cell>
          <cell r="M499" t="str">
            <v/>
          </cell>
        </row>
        <row r="500">
          <cell r="L500" t="str">
            <v/>
          </cell>
          <cell r="M500" t="str">
            <v/>
          </cell>
        </row>
        <row r="501">
          <cell r="L501" t="str">
            <v/>
          </cell>
          <cell r="M501" t="str">
            <v/>
          </cell>
        </row>
        <row r="502">
          <cell r="L502" t="str">
            <v/>
          </cell>
          <cell r="M502" t="str">
            <v/>
          </cell>
        </row>
        <row r="503">
          <cell r="L503" t="str">
            <v/>
          </cell>
          <cell r="M503" t="str">
            <v/>
          </cell>
        </row>
        <row r="504">
          <cell r="L504" t="str">
            <v/>
          </cell>
          <cell r="M504" t="str">
            <v/>
          </cell>
        </row>
        <row r="505">
          <cell r="L505" t="str">
            <v/>
          </cell>
          <cell r="M505" t="str">
            <v/>
          </cell>
        </row>
        <row r="506">
          <cell r="L506" t="str">
            <v/>
          </cell>
          <cell r="M506" t="str">
            <v/>
          </cell>
        </row>
        <row r="507">
          <cell r="L507" t="str">
            <v/>
          </cell>
          <cell r="M507" t="str">
            <v/>
          </cell>
        </row>
        <row r="508">
          <cell r="L508" t="str">
            <v/>
          </cell>
          <cell r="M508" t="str">
            <v/>
          </cell>
        </row>
        <row r="509">
          <cell r="L509" t="str">
            <v/>
          </cell>
          <cell r="M509" t="str">
            <v/>
          </cell>
        </row>
        <row r="510">
          <cell r="L510" t="str">
            <v/>
          </cell>
          <cell r="M510" t="str">
            <v/>
          </cell>
        </row>
        <row r="511">
          <cell r="L511" t="str">
            <v/>
          </cell>
          <cell r="M511" t="str">
            <v/>
          </cell>
        </row>
        <row r="512">
          <cell r="L512" t="str">
            <v/>
          </cell>
          <cell r="M512" t="str">
            <v/>
          </cell>
        </row>
        <row r="513">
          <cell r="L513" t="str">
            <v/>
          </cell>
          <cell r="M513" t="str">
            <v/>
          </cell>
        </row>
        <row r="514">
          <cell r="L514" t="str">
            <v/>
          </cell>
          <cell r="M514" t="str">
            <v/>
          </cell>
        </row>
        <row r="515">
          <cell r="L515" t="str">
            <v/>
          </cell>
          <cell r="M515" t="str">
            <v/>
          </cell>
        </row>
        <row r="516">
          <cell r="L516" t="str">
            <v/>
          </cell>
          <cell r="M516" t="str">
            <v/>
          </cell>
        </row>
        <row r="517">
          <cell r="L517" t="str">
            <v/>
          </cell>
          <cell r="M517" t="str">
            <v/>
          </cell>
        </row>
        <row r="518">
          <cell r="L518" t="str">
            <v/>
          </cell>
          <cell r="M518" t="str">
            <v/>
          </cell>
        </row>
        <row r="519">
          <cell r="L519" t="str">
            <v/>
          </cell>
          <cell r="M519" t="str">
            <v/>
          </cell>
        </row>
        <row r="520">
          <cell r="L520" t="str">
            <v/>
          </cell>
          <cell r="M520" t="str">
            <v/>
          </cell>
        </row>
        <row r="521">
          <cell r="L521" t="str">
            <v/>
          </cell>
          <cell r="M521" t="str">
            <v/>
          </cell>
        </row>
        <row r="522">
          <cell r="L522" t="str">
            <v/>
          </cell>
          <cell r="M522" t="str">
            <v/>
          </cell>
        </row>
        <row r="523">
          <cell r="L523" t="str">
            <v/>
          </cell>
          <cell r="M523" t="str">
            <v/>
          </cell>
        </row>
        <row r="524">
          <cell r="L524" t="str">
            <v/>
          </cell>
          <cell r="M524" t="str">
            <v/>
          </cell>
        </row>
        <row r="525">
          <cell r="L525" t="str">
            <v/>
          </cell>
          <cell r="M525" t="str">
            <v/>
          </cell>
        </row>
        <row r="526">
          <cell r="L526" t="str">
            <v/>
          </cell>
          <cell r="M526" t="str">
            <v/>
          </cell>
        </row>
        <row r="527">
          <cell r="L527" t="str">
            <v/>
          </cell>
          <cell r="M527" t="str">
            <v/>
          </cell>
        </row>
        <row r="528">
          <cell r="L528" t="str">
            <v/>
          </cell>
          <cell r="M528" t="str">
            <v/>
          </cell>
        </row>
        <row r="529">
          <cell r="L529" t="str">
            <v/>
          </cell>
          <cell r="M529" t="str">
            <v/>
          </cell>
        </row>
        <row r="530">
          <cell r="L530" t="str">
            <v/>
          </cell>
          <cell r="M530" t="str">
            <v/>
          </cell>
        </row>
        <row r="531">
          <cell r="L531" t="str">
            <v/>
          </cell>
          <cell r="M531" t="str">
            <v/>
          </cell>
        </row>
        <row r="532">
          <cell r="L532" t="str">
            <v/>
          </cell>
          <cell r="M532" t="str">
            <v/>
          </cell>
        </row>
        <row r="533">
          <cell r="L533" t="str">
            <v/>
          </cell>
          <cell r="M533" t="str">
            <v/>
          </cell>
        </row>
        <row r="534">
          <cell r="L534" t="str">
            <v/>
          </cell>
          <cell r="M534" t="str">
            <v/>
          </cell>
        </row>
        <row r="535">
          <cell r="L535" t="str">
            <v/>
          </cell>
          <cell r="M535" t="str">
            <v/>
          </cell>
        </row>
        <row r="536">
          <cell r="L536" t="str">
            <v/>
          </cell>
          <cell r="M536" t="str">
            <v/>
          </cell>
        </row>
        <row r="537">
          <cell r="L537" t="str">
            <v/>
          </cell>
          <cell r="M537" t="str">
            <v/>
          </cell>
        </row>
        <row r="538">
          <cell r="L538" t="str">
            <v/>
          </cell>
          <cell r="M538" t="str">
            <v/>
          </cell>
        </row>
        <row r="539">
          <cell r="L539" t="str">
            <v/>
          </cell>
          <cell r="M539" t="str">
            <v/>
          </cell>
        </row>
        <row r="540">
          <cell r="L540" t="str">
            <v/>
          </cell>
          <cell r="M540" t="str">
            <v/>
          </cell>
        </row>
        <row r="541">
          <cell r="L541" t="str">
            <v/>
          </cell>
          <cell r="M541" t="str">
            <v/>
          </cell>
        </row>
        <row r="542">
          <cell r="L542" t="str">
            <v/>
          </cell>
          <cell r="M542" t="str">
            <v/>
          </cell>
        </row>
        <row r="543">
          <cell r="L543" t="str">
            <v/>
          </cell>
          <cell r="M543" t="str">
            <v/>
          </cell>
        </row>
        <row r="544">
          <cell r="L544" t="str">
            <v/>
          </cell>
          <cell r="M544" t="str">
            <v/>
          </cell>
        </row>
        <row r="545">
          <cell r="L545" t="str">
            <v/>
          </cell>
          <cell r="M545" t="str">
            <v/>
          </cell>
        </row>
        <row r="546">
          <cell r="L546" t="str">
            <v/>
          </cell>
          <cell r="M546" t="str">
            <v/>
          </cell>
        </row>
        <row r="547">
          <cell r="L547" t="str">
            <v/>
          </cell>
          <cell r="M547" t="str">
            <v/>
          </cell>
        </row>
        <row r="548">
          <cell r="L548" t="str">
            <v/>
          </cell>
          <cell r="M548" t="str">
            <v/>
          </cell>
        </row>
        <row r="549">
          <cell r="L549" t="str">
            <v/>
          </cell>
          <cell r="M549" t="str">
            <v/>
          </cell>
        </row>
        <row r="550">
          <cell r="L550" t="str">
            <v/>
          </cell>
          <cell r="M550" t="str">
            <v/>
          </cell>
        </row>
        <row r="551">
          <cell r="L551" t="str">
            <v/>
          </cell>
          <cell r="M551" t="str">
            <v/>
          </cell>
        </row>
        <row r="552">
          <cell r="L552" t="str">
            <v/>
          </cell>
          <cell r="M552" t="str">
            <v/>
          </cell>
        </row>
        <row r="553">
          <cell r="L553" t="str">
            <v/>
          </cell>
          <cell r="M553" t="str">
            <v/>
          </cell>
        </row>
        <row r="554">
          <cell r="L554" t="str">
            <v/>
          </cell>
          <cell r="M554" t="str">
            <v/>
          </cell>
        </row>
        <row r="555">
          <cell r="L555" t="str">
            <v/>
          </cell>
          <cell r="M555" t="str">
            <v/>
          </cell>
        </row>
        <row r="556">
          <cell r="L556" t="str">
            <v/>
          </cell>
          <cell r="M556" t="str">
            <v/>
          </cell>
        </row>
        <row r="557">
          <cell r="L557" t="str">
            <v/>
          </cell>
          <cell r="M557" t="str">
            <v/>
          </cell>
        </row>
        <row r="558">
          <cell r="L558" t="str">
            <v/>
          </cell>
          <cell r="M558" t="str">
            <v/>
          </cell>
        </row>
        <row r="559">
          <cell r="L559" t="str">
            <v/>
          </cell>
          <cell r="M559" t="str">
            <v/>
          </cell>
        </row>
        <row r="560">
          <cell r="L560" t="str">
            <v/>
          </cell>
          <cell r="M560" t="str">
            <v/>
          </cell>
        </row>
        <row r="561">
          <cell r="L561" t="str">
            <v/>
          </cell>
          <cell r="M561" t="str">
            <v/>
          </cell>
        </row>
        <row r="562">
          <cell r="L562" t="str">
            <v/>
          </cell>
          <cell r="M562" t="str">
            <v/>
          </cell>
        </row>
        <row r="563">
          <cell r="L563" t="str">
            <v/>
          </cell>
          <cell r="M563" t="str">
            <v/>
          </cell>
        </row>
        <row r="564">
          <cell r="L564" t="str">
            <v/>
          </cell>
          <cell r="M564" t="str">
            <v/>
          </cell>
        </row>
        <row r="565">
          <cell r="L565" t="str">
            <v/>
          </cell>
          <cell r="M565" t="str">
            <v/>
          </cell>
        </row>
        <row r="566">
          <cell r="L566" t="str">
            <v/>
          </cell>
          <cell r="M566" t="str">
            <v/>
          </cell>
        </row>
        <row r="567">
          <cell r="L567" t="str">
            <v/>
          </cell>
          <cell r="M567" t="str">
            <v/>
          </cell>
        </row>
        <row r="568">
          <cell r="L568" t="str">
            <v/>
          </cell>
          <cell r="M568" t="str">
            <v/>
          </cell>
        </row>
        <row r="569">
          <cell r="L569" t="str">
            <v/>
          </cell>
          <cell r="M569" t="str">
            <v/>
          </cell>
        </row>
        <row r="570">
          <cell r="L570" t="str">
            <v/>
          </cell>
          <cell r="M570" t="str">
            <v/>
          </cell>
        </row>
        <row r="571">
          <cell r="L571" t="str">
            <v/>
          </cell>
          <cell r="M571" t="str">
            <v/>
          </cell>
        </row>
        <row r="572">
          <cell r="L572" t="str">
            <v/>
          </cell>
          <cell r="M572" t="str">
            <v/>
          </cell>
        </row>
        <row r="573">
          <cell r="L573" t="str">
            <v/>
          </cell>
          <cell r="M573" t="str">
            <v/>
          </cell>
        </row>
        <row r="574">
          <cell r="L574" t="str">
            <v/>
          </cell>
          <cell r="M574" t="str">
            <v/>
          </cell>
        </row>
        <row r="575">
          <cell r="L575" t="str">
            <v/>
          </cell>
          <cell r="M575" t="str">
            <v/>
          </cell>
        </row>
        <row r="576">
          <cell r="L576" t="str">
            <v/>
          </cell>
          <cell r="M576" t="str">
            <v/>
          </cell>
        </row>
        <row r="577">
          <cell r="L577" t="str">
            <v/>
          </cell>
          <cell r="M577" t="str">
            <v/>
          </cell>
        </row>
        <row r="578">
          <cell r="L578" t="str">
            <v/>
          </cell>
          <cell r="M578" t="str">
            <v/>
          </cell>
        </row>
        <row r="579">
          <cell r="L579" t="str">
            <v/>
          </cell>
          <cell r="M579" t="str">
            <v/>
          </cell>
        </row>
        <row r="580">
          <cell r="L580" t="str">
            <v/>
          </cell>
          <cell r="M580" t="str">
            <v/>
          </cell>
        </row>
        <row r="581">
          <cell r="L581" t="str">
            <v/>
          </cell>
          <cell r="M581" t="str">
            <v/>
          </cell>
        </row>
        <row r="582">
          <cell r="L582" t="str">
            <v/>
          </cell>
          <cell r="M582" t="str">
            <v/>
          </cell>
        </row>
        <row r="583">
          <cell r="L583" t="str">
            <v/>
          </cell>
          <cell r="M583" t="str">
            <v/>
          </cell>
        </row>
        <row r="584">
          <cell r="L584" t="str">
            <v/>
          </cell>
          <cell r="M584" t="str">
            <v/>
          </cell>
        </row>
        <row r="585">
          <cell r="L585" t="str">
            <v/>
          </cell>
          <cell r="M585" t="str">
            <v/>
          </cell>
        </row>
        <row r="586">
          <cell r="L586" t="str">
            <v/>
          </cell>
          <cell r="M586" t="str">
            <v/>
          </cell>
        </row>
        <row r="587">
          <cell r="L587" t="str">
            <v/>
          </cell>
          <cell r="M587" t="str">
            <v/>
          </cell>
        </row>
        <row r="588">
          <cell r="L588" t="str">
            <v/>
          </cell>
          <cell r="M588" t="str">
            <v/>
          </cell>
        </row>
        <row r="589">
          <cell r="L589" t="str">
            <v/>
          </cell>
          <cell r="M589" t="str">
            <v/>
          </cell>
        </row>
        <row r="590">
          <cell r="L590" t="str">
            <v/>
          </cell>
          <cell r="M590" t="str">
            <v/>
          </cell>
        </row>
        <row r="591">
          <cell r="L591" t="str">
            <v/>
          </cell>
          <cell r="M591" t="str">
            <v/>
          </cell>
        </row>
        <row r="592">
          <cell r="L592" t="str">
            <v/>
          </cell>
          <cell r="M592" t="str">
            <v/>
          </cell>
        </row>
        <row r="593">
          <cell r="L593" t="str">
            <v/>
          </cell>
          <cell r="M593" t="str">
            <v/>
          </cell>
        </row>
        <row r="594">
          <cell r="L594" t="str">
            <v/>
          </cell>
          <cell r="M594" t="str">
            <v/>
          </cell>
        </row>
        <row r="595">
          <cell r="L595" t="str">
            <v/>
          </cell>
          <cell r="M595" t="str">
            <v/>
          </cell>
        </row>
        <row r="596">
          <cell r="L596" t="str">
            <v/>
          </cell>
          <cell r="M596" t="str">
            <v/>
          </cell>
        </row>
        <row r="597">
          <cell r="L597" t="str">
            <v/>
          </cell>
          <cell r="M597" t="str">
            <v/>
          </cell>
        </row>
        <row r="598">
          <cell r="L598" t="str">
            <v/>
          </cell>
          <cell r="M598" t="str">
            <v/>
          </cell>
        </row>
        <row r="599">
          <cell r="L599" t="str">
            <v/>
          </cell>
          <cell r="M599" t="str">
            <v/>
          </cell>
        </row>
        <row r="600">
          <cell r="L600" t="str">
            <v/>
          </cell>
          <cell r="M600" t="str">
            <v/>
          </cell>
        </row>
        <row r="601">
          <cell r="L601" t="str">
            <v/>
          </cell>
          <cell r="M601" t="str">
            <v/>
          </cell>
        </row>
        <row r="602">
          <cell r="L602" t="str">
            <v/>
          </cell>
          <cell r="M602" t="str">
            <v/>
          </cell>
        </row>
        <row r="603">
          <cell r="L603" t="str">
            <v/>
          </cell>
          <cell r="M603" t="str">
            <v/>
          </cell>
        </row>
        <row r="604">
          <cell r="L604" t="str">
            <v/>
          </cell>
          <cell r="M604" t="str">
            <v/>
          </cell>
        </row>
        <row r="605">
          <cell r="L605" t="str">
            <v/>
          </cell>
          <cell r="M605" t="str">
            <v/>
          </cell>
        </row>
        <row r="606">
          <cell r="L606" t="str">
            <v/>
          </cell>
          <cell r="M606" t="str">
            <v/>
          </cell>
        </row>
        <row r="607">
          <cell r="L607" t="str">
            <v/>
          </cell>
          <cell r="M607" t="str">
            <v/>
          </cell>
        </row>
        <row r="608">
          <cell r="L608" t="str">
            <v/>
          </cell>
          <cell r="M608" t="str">
            <v/>
          </cell>
        </row>
        <row r="609">
          <cell r="L609" t="str">
            <v/>
          </cell>
          <cell r="M609" t="str">
            <v/>
          </cell>
        </row>
        <row r="610">
          <cell r="L610" t="str">
            <v/>
          </cell>
          <cell r="M610" t="str">
            <v/>
          </cell>
        </row>
        <row r="611">
          <cell r="L611" t="str">
            <v/>
          </cell>
          <cell r="M611" t="str">
            <v/>
          </cell>
        </row>
        <row r="612">
          <cell r="L612" t="str">
            <v/>
          </cell>
          <cell r="M612" t="str">
            <v/>
          </cell>
        </row>
        <row r="613">
          <cell r="L613" t="str">
            <v/>
          </cell>
          <cell r="M613" t="str">
            <v/>
          </cell>
        </row>
        <row r="614">
          <cell r="L614" t="str">
            <v/>
          </cell>
          <cell r="M614" t="str">
            <v/>
          </cell>
        </row>
        <row r="615">
          <cell r="L615" t="str">
            <v/>
          </cell>
          <cell r="M615" t="str">
            <v/>
          </cell>
        </row>
        <row r="616">
          <cell r="L616" t="str">
            <v/>
          </cell>
          <cell r="M616" t="str">
            <v/>
          </cell>
        </row>
        <row r="617">
          <cell r="L617" t="str">
            <v/>
          </cell>
          <cell r="M617" t="str">
            <v/>
          </cell>
        </row>
        <row r="618">
          <cell r="L618" t="str">
            <v/>
          </cell>
          <cell r="M618" t="str">
            <v/>
          </cell>
        </row>
        <row r="619">
          <cell r="L619" t="str">
            <v/>
          </cell>
          <cell r="M619" t="str">
            <v/>
          </cell>
        </row>
        <row r="620">
          <cell r="L620" t="str">
            <v/>
          </cell>
          <cell r="M620" t="str">
            <v/>
          </cell>
        </row>
        <row r="621">
          <cell r="L621" t="str">
            <v/>
          </cell>
          <cell r="M621" t="str">
            <v/>
          </cell>
        </row>
        <row r="622">
          <cell r="L622" t="str">
            <v/>
          </cell>
          <cell r="M622" t="str">
            <v/>
          </cell>
        </row>
        <row r="623">
          <cell r="L623" t="str">
            <v/>
          </cell>
          <cell r="M623" t="str">
            <v/>
          </cell>
        </row>
        <row r="624">
          <cell r="L624" t="str">
            <v/>
          </cell>
          <cell r="M624" t="str">
            <v/>
          </cell>
        </row>
        <row r="625">
          <cell r="L625" t="str">
            <v/>
          </cell>
          <cell r="M625" t="str">
            <v/>
          </cell>
        </row>
        <row r="626">
          <cell r="L626" t="str">
            <v/>
          </cell>
          <cell r="M626" t="str">
            <v/>
          </cell>
        </row>
        <row r="627">
          <cell r="L627" t="str">
            <v/>
          </cell>
          <cell r="M627" t="str">
            <v/>
          </cell>
        </row>
        <row r="628">
          <cell r="L628" t="str">
            <v/>
          </cell>
          <cell r="M628" t="str">
            <v/>
          </cell>
        </row>
        <row r="629">
          <cell r="L629" t="str">
            <v/>
          </cell>
          <cell r="M629" t="str">
            <v/>
          </cell>
        </row>
        <row r="630">
          <cell r="L630" t="str">
            <v/>
          </cell>
          <cell r="M630" t="str">
            <v/>
          </cell>
        </row>
        <row r="631">
          <cell r="L631" t="str">
            <v/>
          </cell>
          <cell r="M631" t="str">
            <v/>
          </cell>
        </row>
        <row r="632">
          <cell r="L632" t="str">
            <v/>
          </cell>
          <cell r="M632" t="str">
            <v/>
          </cell>
        </row>
        <row r="633">
          <cell r="L633" t="str">
            <v/>
          </cell>
          <cell r="M633" t="str">
            <v/>
          </cell>
        </row>
        <row r="634">
          <cell r="L634" t="str">
            <v/>
          </cell>
          <cell r="M634" t="str">
            <v/>
          </cell>
        </row>
        <row r="635">
          <cell r="L635" t="str">
            <v/>
          </cell>
          <cell r="M635" t="str">
            <v/>
          </cell>
        </row>
        <row r="636">
          <cell r="L636" t="str">
            <v/>
          </cell>
          <cell r="M636" t="str">
            <v/>
          </cell>
        </row>
        <row r="637">
          <cell r="L637" t="str">
            <v/>
          </cell>
          <cell r="M637" t="str">
            <v/>
          </cell>
        </row>
        <row r="638">
          <cell r="L638" t="str">
            <v/>
          </cell>
          <cell r="M638" t="str">
            <v/>
          </cell>
        </row>
        <row r="639">
          <cell r="L639" t="str">
            <v/>
          </cell>
          <cell r="M639" t="str">
            <v/>
          </cell>
        </row>
        <row r="640">
          <cell r="L640" t="str">
            <v/>
          </cell>
          <cell r="M640" t="str">
            <v/>
          </cell>
        </row>
        <row r="641">
          <cell r="L641" t="str">
            <v/>
          </cell>
          <cell r="M641" t="str">
            <v/>
          </cell>
        </row>
        <row r="642">
          <cell r="L642" t="str">
            <v/>
          </cell>
          <cell r="M642" t="str">
            <v/>
          </cell>
        </row>
        <row r="643">
          <cell r="L643" t="str">
            <v/>
          </cell>
          <cell r="M643" t="str">
            <v/>
          </cell>
        </row>
        <row r="644">
          <cell r="L644" t="str">
            <v/>
          </cell>
          <cell r="M644" t="str">
            <v/>
          </cell>
        </row>
        <row r="645">
          <cell r="L645" t="str">
            <v/>
          </cell>
          <cell r="M645" t="str">
            <v/>
          </cell>
        </row>
        <row r="646">
          <cell r="L646" t="str">
            <v/>
          </cell>
          <cell r="M646" t="str">
            <v/>
          </cell>
        </row>
        <row r="647">
          <cell r="L647" t="str">
            <v/>
          </cell>
          <cell r="M647" t="str">
            <v/>
          </cell>
        </row>
        <row r="648">
          <cell r="L648" t="str">
            <v/>
          </cell>
          <cell r="M648" t="str">
            <v/>
          </cell>
        </row>
        <row r="649">
          <cell r="L649" t="str">
            <v/>
          </cell>
          <cell r="M649" t="str">
            <v/>
          </cell>
        </row>
        <row r="650">
          <cell r="L650" t="str">
            <v/>
          </cell>
          <cell r="M650" t="str">
            <v/>
          </cell>
        </row>
        <row r="651">
          <cell r="L651" t="str">
            <v/>
          </cell>
          <cell r="M651" t="str">
            <v/>
          </cell>
        </row>
        <row r="652">
          <cell r="L652" t="str">
            <v/>
          </cell>
          <cell r="M652" t="str">
            <v/>
          </cell>
        </row>
        <row r="653">
          <cell r="L653" t="str">
            <v/>
          </cell>
          <cell r="M653" t="str">
            <v/>
          </cell>
        </row>
        <row r="654">
          <cell r="L654" t="str">
            <v/>
          </cell>
          <cell r="M654" t="str">
            <v/>
          </cell>
        </row>
        <row r="655">
          <cell r="L655" t="str">
            <v/>
          </cell>
          <cell r="M655" t="str">
            <v/>
          </cell>
        </row>
        <row r="656">
          <cell r="L656" t="str">
            <v/>
          </cell>
          <cell r="M656" t="str">
            <v/>
          </cell>
        </row>
        <row r="657">
          <cell r="L657" t="str">
            <v/>
          </cell>
          <cell r="M657" t="str">
            <v/>
          </cell>
        </row>
        <row r="658">
          <cell r="L658" t="str">
            <v/>
          </cell>
          <cell r="M658" t="str">
            <v/>
          </cell>
        </row>
        <row r="659">
          <cell r="L659" t="str">
            <v/>
          </cell>
          <cell r="M659" t="str">
            <v/>
          </cell>
        </row>
        <row r="660">
          <cell r="L660" t="str">
            <v/>
          </cell>
          <cell r="M660" t="str">
            <v/>
          </cell>
        </row>
        <row r="661">
          <cell r="L661" t="str">
            <v/>
          </cell>
          <cell r="M661" t="str">
            <v/>
          </cell>
        </row>
        <row r="662">
          <cell r="L662" t="str">
            <v/>
          </cell>
          <cell r="M662" t="str">
            <v/>
          </cell>
        </row>
        <row r="663">
          <cell r="L663" t="str">
            <v/>
          </cell>
          <cell r="M663" t="str">
            <v/>
          </cell>
        </row>
        <row r="664">
          <cell r="L664" t="str">
            <v/>
          </cell>
          <cell r="M664" t="str">
            <v/>
          </cell>
        </row>
        <row r="665">
          <cell r="L665" t="str">
            <v/>
          </cell>
          <cell r="M665" t="str">
            <v/>
          </cell>
        </row>
        <row r="666">
          <cell r="L666" t="str">
            <v/>
          </cell>
          <cell r="M666" t="str">
            <v/>
          </cell>
        </row>
        <row r="667">
          <cell r="L667" t="str">
            <v/>
          </cell>
          <cell r="M667" t="str">
            <v/>
          </cell>
        </row>
        <row r="668">
          <cell r="L668" t="str">
            <v/>
          </cell>
          <cell r="M668" t="str">
            <v/>
          </cell>
        </row>
        <row r="669">
          <cell r="L669" t="str">
            <v/>
          </cell>
          <cell r="M669" t="str">
            <v/>
          </cell>
        </row>
        <row r="670">
          <cell r="L670" t="str">
            <v/>
          </cell>
          <cell r="M670" t="str">
            <v/>
          </cell>
        </row>
        <row r="671">
          <cell r="L671" t="str">
            <v/>
          </cell>
          <cell r="M671" t="str">
            <v/>
          </cell>
        </row>
        <row r="672">
          <cell r="L672" t="str">
            <v/>
          </cell>
          <cell r="M672" t="str">
            <v/>
          </cell>
        </row>
        <row r="673">
          <cell r="L673" t="str">
            <v/>
          </cell>
          <cell r="M673" t="str">
            <v/>
          </cell>
        </row>
        <row r="674">
          <cell r="L674" t="str">
            <v/>
          </cell>
          <cell r="M674" t="str">
            <v/>
          </cell>
        </row>
        <row r="675">
          <cell r="L675" t="str">
            <v/>
          </cell>
          <cell r="M675" t="str">
            <v/>
          </cell>
        </row>
        <row r="676">
          <cell r="L676" t="str">
            <v/>
          </cell>
          <cell r="M676" t="str">
            <v/>
          </cell>
        </row>
        <row r="677">
          <cell r="L677" t="str">
            <v/>
          </cell>
          <cell r="M677" t="str">
            <v/>
          </cell>
        </row>
        <row r="678">
          <cell r="L678" t="str">
            <v/>
          </cell>
          <cell r="M678" t="str">
            <v/>
          </cell>
        </row>
        <row r="679">
          <cell r="L679" t="str">
            <v/>
          </cell>
          <cell r="M679" t="str">
            <v/>
          </cell>
        </row>
        <row r="680">
          <cell r="L680" t="str">
            <v/>
          </cell>
          <cell r="M680" t="str">
            <v/>
          </cell>
        </row>
        <row r="681">
          <cell r="L681" t="str">
            <v/>
          </cell>
          <cell r="M681" t="str">
            <v/>
          </cell>
        </row>
        <row r="682">
          <cell r="L682" t="str">
            <v/>
          </cell>
          <cell r="M682" t="str">
            <v/>
          </cell>
        </row>
        <row r="683">
          <cell r="L683" t="str">
            <v/>
          </cell>
          <cell r="M683" t="str">
            <v/>
          </cell>
        </row>
        <row r="684">
          <cell r="L684" t="str">
            <v/>
          </cell>
          <cell r="M684" t="str">
            <v/>
          </cell>
        </row>
        <row r="685">
          <cell r="L685" t="str">
            <v/>
          </cell>
          <cell r="M685" t="str">
            <v/>
          </cell>
        </row>
        <row r="686">
          <cell r="L686" t="str">
            <v/>
          </cell>
          <cell r="M686" t="str">
            <v/>
          </cell>
        </row>
        <row r="687">
          <cell r="L687" t="str">
            <v/>
          </cell>
          <cell r="M687" t="str">
            <v/>
          </cell>
        </row>
        <row r="688">
          <cell r="L688" t="str">
            <v/>
          </cell>
          <cell r="M688" t="str">
            <v/>
          </cell>
        </row>
        <row r="689">
          <cell r="L689" t="str">
            <v/>
          </cell>
          <cell r="M689" t="str">
            <v/>
          </cell>
        </row>
        <row r="690">
          <cell r="L690" t="str">
            <v/>
          </cell>
          <cell r="M690" t="str">
            <v/>
          </cell>
        </row>
        <row r="691">
          <cell r="L691" t="str">
            <v/>
          </cell>
          <cell r="M691" t="str">
            <v/>
          </cell>
        </row>
        <row r="692">
          <cell r="L692" t="str">
            <v/>
          </cell>
          <cell r="M692" t="str">
            <v/>
          </cell>
        </row>
        <row r="693">
          <cell r="L693" t="str">
            <v/>
          </cell>
          <cell r="M693" t="str">
            <v/>
          </cell>
        </row>
        <row r="694">
          <cell r="L694" t="str">
            <v/>
          </cell>
          <cell r="M694" t="str">
            <v/>
          </cell>
        </row>
        <row r="695">
          <cell r="L695" t="str">
            <v/>
          </cell>
          <cell r="M695" t="str">
            <v/>
          </cell>
        </row>
        <row r="696">
          <cell r="L696" t="str">
            <v/>
          </cell>
          <cell r="M696" t="str">
            <v/>
          </cell>
        </row>
        <row r="697">
          <cell r="L697" t="str">
            <v/>
          </cell>
          <cell r="M697" t="str">
            <v/>
          </cell>
        </row>
        <row r="698">
          <cell r="L698" t="str">
            <v/>
          </cell>
          <cell r="M698" t="str">
            <v/>
          </cell>
        </row>
        <row r="699">
          <cell r="L699" t="str">
            <v/>
          </cell>
          <cell r="M699" t="str">
            <v/>
          </cell>
        </row>
        <row r="700">
          <cell r="L700" t="str">
            <v/>
          </cell>
          <cell r="M700" t="str">
            <v/>
          </cell>
        </row>
        <row r="701">
          <cell r="L701" t="str">
            <v/>
          </cell>
          <cell r="M701" t="str">
            <v/>
          </cell>
        </row>
        <row r="702">
          <cell r="L702" t="str">
            <v/>
          </cell>
          <cell r="M702" t="str">
            <v/>
          </cell>
        </row>
        <row r="703">
          <cell r="L703" t="str">
            <v/>
          </cell>
          <cell r="M703" t="str">
            <v/>
          </cell>
        </row>
        <row r="704">
          <cell r="L704" t="str">
            <v/>
          </cell>
          <cell r="M704" t="str">
            <v/>
          </cell>
        </row>
        <row r="705">
          <cell r="L705" t="str">
            <v/>
          </cell>
          <cell r="M705" t="str">
            <v/>
          </cell>
        </row>
        <row r="706">
          <cell r="L706" t="str">
            <v/>
          </cell>
          <cell r="M706" t="str">
            <v/>
          </cell>
        </row>
        <row r="707">
          <cell r="L707" t="str">
            <v/>
          </cell>
          <cell r="M707" t="str">
            <v/>
          </cell>
        </row>
        <row r="708">
          <cell r="L708" t="str">
            <v/>
          </cell>
          <cell r="M708" t="str">
            <v/>
          </cell>
        </row>
        <row r="709">
          <cell r="L709" t="str">
            <v/>
          </cell>
          <cell r="M709" t="str">
            <v/>
          </cell>
        </row>
        <row r="710">
          <cell r="L710" t="str">
            <v/>
          </cell>
          <cell r="M710" t="str">
            <v/>
          </cell>
        </row>
        <row r="711">
          <cell r="L711" t="str">
            <v/>
          </cell>
          <cell r="M711" t="str">
            <v/>
          </cell>
        </row>
        <row r="712">
          <cell r="L712" t="str">
            <v/>
          </cell>
          <cell r="M712" t="str">
            <v/>
          </cell>
        </row>
        <row r="713">
          <cell r="L713" t="str">
            <v/>
          </cell>
          <cell r="M713" t="str">
            <v/>
          </cell>
        </row>
        <row r="714">
          <cell r="L714" t="str">
            <v/>
          </cell>
          <cell r="M714" t="str">
            <v/>
          </cell>
        </row>
        <row r="715">
          <cell r="L715" t="str">
            <v/>
          </cell>
          <cell r="M715" t="str">
            <v/>
          </cell>
        </row>
        <row r="716">
          <cell r="L716" t="str">
            <v/>
          </cell>
          <cell r="M716" t="str">
            <v/>
          </cell>
        </row>
        <row r="717">
          <cell r="L717" t="str">
            <v/>
          </cell>
          <cell r="M717" t="str">
            <v/>
          </cell>
        </row>
        <row r="718">
          <cell r="L718" t="str">
            <v/>
          </cell>
          <cell r="M718" t="str">
            <v/>
          </cell>
        </row>
        <row r="719">
          <cell r="L719" t="str">
            <v/>
          </cell>
          <cell r="M719" t="str">
            <v/>
          </cell>
        </row>
        <row r="720">
          <cell r="L720" t="str">
            <v/>
          </cell>
          <cell r="M720" t="str">
            <v/>
          </cell>
        </row>
        <row r="721">
          <cell r="L721" t="str">
            <v/>
          </cell>
          <cell r="M721" t="str">
            <v/>
          </cell>
        </row>
        <row r="722">
          <cell r="L722" t="str">
            <v/>
          </cell>
          <cell r="M722" t="str">
            <v/>
          </cell>
        </row>
        <row r="723">
          <cell r="L723" t="str">
            <v/>
          </cell>
          <cell r="M723" t="str">
            <v/>
          </cell>
        </row>
        <row r="724">
          <cell r="L724" t="str">
            <v/>
          </cell>
          <cell r="M724" t="str">
            <v/>
          </cell>
        </row>
        <row r="725">
          <cell r="L725" t="str">
            <v/>
          </cell>
          <cell r="M725" t="str">
            <v/>
          </cell>
        </row>
        <row r="726">
          <cell r="L726" t="str">
            <v/>
          </cell>
          <cell r="M726" t="str">
            <v/>
          </cell>
        </row>
        <row r="727">
          <cell r="L727" t="str">
            <v/>
          </cell>
          <cell r="M727" t="str">
            <v/>
          </cell>
        </row>
        <row r="728">
          <cell r="L728" t="str">
            <v/>
          </cell>
          <cell r="M728" t="str">
            <v/>
          </cell>
        </row>
        <row r="729">
          <cell r="L729" t="str">
            <v/>
          </cell>
          <cell r="M729" t="str">
            <v/>
          </cell>
        </row>
        <row r="730">
          <cell r="L730" t="str">
            <v/>
          </cell>
          <cell r="M730" t="str">
            <v/>
          </cell>
        </row>
        <row r="731">
          <cell r="L731" t="str">
            <v/>
          </cell>
          <cell r="M731" t="str">
            <v/>
          </cell>
        </row>
        <row r="732">
          <cell r="L732" t="str">
            <v/>
          </cell>
          <cell r="M732" t="str">
            <v/>
          </cell>
        </row>
        <row r="733">
          <cell r="L733" t="str">
            <v/>
          </cell>
          <cell r="M733" t="str">
            <v/>
          </cell>
        </row>
        <row r="734">
          <cell r="L734" t="str">
            <v/>
          </cell>
          <cell r="M734" t="str">
            <v/>
          </cell>
        </row>
        <row r="735">
          <cell r="L735" t="str">
            <v/>
          </cell>
          <cell r="M735" t="str">
            <v/>
          </cell>
        </row>
        <row r="736">
          <cell r="L736" t="str">
            <v/>
          </cell>
          <cell r="M736" t="str">
            <v/>
          </cell>
        </row>
        <row r="737">
          <cell r="L737" t="str">
            <v/>
          </cell>
          <cell r="M737" t="str">
            <v/>
          </cell>
        </row>
        <row r="738">
          <cell r="L738" t="str">
            <v/>
          </cell>
          <cell r="M738" t="str">
            <v/>
          </cell>
        </row>
        <row r="739">
          <cell r="L739" t="str">
            <v/>
          </cell>
          <cell r="M739" t="str">
            <v/>
          </cell>
        </row>
        <row r="740">
          <cell r="L740" t="str">
            <v/>
          </cell>
          <cell r="M740" t="str">
            <v/>
          </cell>
        </row>
        <row r="741">
          <cell r="L741" t="str">
            <v/>
          </cell>
          <cell r="M741" t="str">
            <v/>
          </cell>
        </row>
        <row r="742">
          <cell r="L742" t="str">
            <v/>
          </cell>
          <cell r="M742" t="str">
            <v/>
          </cell>
        </row>
        <row r="743">
          <cell r="L743" t="str">
            <v/>
          </cell>
          <cell r="M743" t="str">
            <v/>
          </cell>
        </row>
        <row r="744">
          <cell r="L744" t="str">
            <v/>
          </cell>
          <cell r="M744" t="str">
            <v/>
          </cell>
        </row>
        <row r="745">
          <cell r="L745" t="str">
            <v/>
          </cell>
          <cell r="M745" t="str">
            <v/>
          </cell>
        </row>
        <row r="746">
          <cell r="L746" t="str">
            <v/>
          </cell>
          <cell r="M746" t="str">
            <v/>
          </cell>
        </row>
        <row r="747">
          <cell r="L747" t="str">
            <v/>
          </cell>
          <cell r="M747" t="str">
            <v/>
          </cell>
        </row>
        <row r="748">
          <cell r="L748" t="str">
            <v/>
          </cell>
          <cell r="M748" t="str">
            <v/>
          </cell>
        </row>
        <row r="749">
          <cell r="L749" t="str">
            <v/>
          </cell>
          <cell r="M749" t="str">
            <v/>
          </cell>
        </row>
        <row r="750">
          <cell r="L750" t="str">
            <v/>
          </cell>
          <cell r="M750" t="str">
            <v/>
          </cell>
        </row>
        <row r="751">
          <cell r="L751" t="str">
            <v/>
          </cell>
          <cell r="M751" t="str">
            <v/>
          </cell>
        </row>
        <row r="752">
          <cell r="L752" t="str">
            <v/>
          </cell>
          <cell r="M752" t="str">
            <v/>
          </cell>
        </row>
        <row r="753">
          <cell r="L753" t="str">
            <v/>
          </cell>
          <cell r="M753" t="str">
            <v/>
          </cell>
        </row>
        <row r="754">
          <cell r="L754" t="str">
            <v/>
          </cell>
          <cell r="M754" t="str">
            <v/>
          </cell>
        </row>
        <row r="755">
          <cell r="L755" t="str">
            <v/>
          </cell>
          <cell r="M755" t="str">
            <v/>
          </cell>
        </row>
        <row r="756">
          <cell r="L756" t="str">
            <v/>
          </cell>
          <cell r="M756" t="str">
            <v/>
          </cell>
        </row>
        <row r="757">
          <cell r="L757" t="str">
            <v/>
          </cell>
          <cell r="M757" t="str">
            <v/>
          </cell>
        </row>
        <row r="758">
          <cell r="L758" t="str">
            <v/>
          </cell>
          <cell r="M758" t="str">
            <v/>
          </cell>
        </row>
        <row r="759">
          <cell r="L759" t="str">
            <v/>
          </cell>
          <cell r="M759" t="str">
            <v/>
          </cell>
        </row>
        <row r="760">
          <cell r="L760" t="str">
            <v/>
          </cell>
          <cell r="M760" t="str">
            <v/>
          </cell>
        </row>
        <row r="761">
          <cell r="L761" t="str">
            <v/>
          </cell>
          <cell r="M761" t="str">
            <v/>
          </cell>
        </row>
        <row r="762">
          <cell r="L762" t="str">
            <v/>
          </cell>
          <cell r="M762" t="str">
            <v/>
          </cell>
        </row>
        <row r="763">
          <cell r="L763" t="str">
            <v/>
          </cell>
          <cell r="M763" t="str">
            <v/>
          </cell>
        </row>
        <row r="764">
          <cell r="L764" t="str">
            <v/>
          </cell>
          <cell r="M764" t="str">
            <v/>
          </cell>
        </row>
        <row r="765">
          <cell r="L765" t="str">
            <v/>
          </cell>
          <cell r="M765" t="str">
            <v/>
          </cell>
        </row>
        <row r="766">
          <cell r="L766" t="str">
            <v/>
          </cell>
          <cell r="M766" t="str">
            <v/>
          </cell>
        </row>
        <row r="767">
          <cell r="L767" t="str">
            <v/>
          </cell>
          <cell r="M767" t="str">
            <v/>
          </cell>
        </row>
        <row r="768">
          <cell r="L768" t="str">
            <v/>
          </cell>
          <cell r="M768" t="str">
            <v/>
          </cell>
        </row>
        <row r="769">
          <cell r="L769" t="str">
            <v/>
          </cell>
          <cell r="M769" t="str">
            <v/>
          </cell>
        </row>
        <row r="770">
          <cell r="L770" t="str">
            <v/>
          </cell>
          <cell r="M770" t="str">
            <v/>
          </cell>
        </row>
        <row r="771">
          <cell r="L771" t="str">
            <v/>
          </cell>
          <cell r="M771" t="str">
            <v/>
          </cell>
        </row>
        <row r="772">
          <cell r="L772" t="str">
            <v/>
          </cell>
          <cell r="M772" t="str">
            <v/>
          </cell>
        </row>
        <row r="773">
          <cell r="L773" t="str">
            <v/>
          </cell>
          <cell r="M773" t="str">
            <v/>
          </cell>
        </row>
        <row r="774">
          <cell r="L774" t="str">
            <v/>
          </cell>
          <cell r="M774" t="str">
            <v/>
          </cell>
        </row>
        <row r="775">
          <cell r="L775" t="str">
            <v/>
          </cell>
          <cell r="M775" t="str">
            <v/>
          </cell>
        </row>
        <row r="776">
          <cell r="L776" t="str">
            <v/>
          </cell>
          <cell r="M776" t="str">
            <v/>
          </cell>
        </row>
        <row r="777">
          <cell r="L777" t="str">
            <v/>
          </cell>
          <cell r="M777" t="str">
            <v/>
          </cell>
        </row>
        <row r="778">
          <cell r="L778" t="str">
            <v/>
          </cell>
          <cell r="M778" t="str">
            <v/>
          </cell>
        </row>
        <row r="779">
          <cell r="L779" t="str">
            <v/>
          </cell>
          <cell r="M779" t="str">
            <v/>
          </cell>
        </row>
        <row r="780">
          <cell r="L780" t="str">
            <v/>
          </cell>
          <cell r="M780" t="str">
            <v/>
          </cell>
        </row>
        <row r="781">
          <cell r="L781" t="str">
            <v/>
          </cell>
          <cell r="M781" t="str">
            <v/>
          </cell>
        </row>
        <row r="782">
          <cell r="L782" t="str">
            <v/>
          </cell>
          <cell r="M782" t="str">
            <v/>
          </cell>
        </row>
        <row r="783">
          <cell r="L783" t="str">
            <v/>
          </cell>
          <cell r="M783" t="str">
            <v/>
          </cell>
        </row>
        <row r="784">
          <cell r="L784" t="str">
            <v/>
          </cell>
          <cell r="M784" t="str">
            <v/>
          </cell>
        </row>
        <row r="785">
          <cell r="L785" t="str">
            <v/>
          </cell>
          <cell r="M785" t="str">
            <v/>
          </cell>
        </row>
        <row r="786">
          <cell r="L786" t="str">
            <v/>
          </cell>
          <cell r="M786" t="str">
            <v/>
          </cell>
        </row>
        <row r="787">
          <cell r="L787" t="str">
            <v/>
          </cell>
          <cell r="M787" t="str">
            <v/>
          </cell>
        </row>
        <row r="788">
          <cell r="L788" t="str">
            <v/>
          </cell>
          <cell r="M788" t="str">
            <v/>
          </cell>
        </row>
        <row r="789">
          <cell r="L789" t="str">
            <v/>
          </cell>
          <cell r="M789" t="str">
            <v/>
          </cell>
        </row>
        <row r="790">
          <cell r="L790" t="str">
            <v/>
          </cell>
          <cell r="M790" t="str">
            <v/>
          </cell>
        </row>
        <row r="791">
          <cell r="L791" t="str">
            <v/>
          </cell>
          <cell r="M791" t="str">
            <v/>
          </cell>
        </row>
        <row r="792">
          <cell r="L792" t="str">
            <v/>
          </cell>
          <cell r="M792" t="str">
            <v/>
          </cell>
        </row>
        <row r="793">
          <cell r="L793" t="str">
            <v/>
          </cell>
          <cell r="M793" t="str">
            <v/>
          </cell>
        </row>
        <row r="794">
          <cell r="L794" t="str">
            <v/>
          </cell>
          <cell r="M794" t="str">
            <v/>
          </cell>
        </row>
        <row r="795">
          <cell r="L795" t="str">
            <v/>
          </cell>
          <cell r="M795" t="str">
            <v/>
          </cell>
        </row>
        <row r="796">
          <cell r="L796" t="str">
            <v/>
          </cell>
          <cell r="M796" t="str">
            <v/>
          </cell>
        </row>
        <row r="797">
          <cell r="L797" t="str">
            <v/>
          </cell>
          <cell r="M797" t="str">
            <v/>
          </cell>
        </row>
        <row r="798">
          <cell r="L798" t="str">
            <v/>
          </cell>
          <cell r="M798" t="str">
            <v/>
          </cell>
        </row>
        <row r="799">
          <cell r="L799" t="str">
            <v/>
          </cell>
          <cell r="M799" t="str">
            <v/>
          </cell>
        </row>
        <row r="800">
          <cell r="L800" t="str">
            <v/>
          </cell>
          <cell r="M800" t="str">
            <v/>
          </cell>
        </row>
        <row r="801">
          <cell r="L801" t="str">
            <v/>
          </cell>
          <cell r="M801" t="str">
            <v/>
          </cell>
        </row>
        <row r="802">
          <cell r="L802" t="str">
            <v/>
          </cell>
          <cell r="M802" t="str">
            <v/>
          </cell>
        </row>
        <row r="803">
          <cell r="L803" t="str">
            <v/>
          </cell>
          <cell r="M803" t="str">
            <v/>
          </cell>
        </row>
        <row r="804">
          <cell r="L804" t="str">
            <v/>
          </cell>
          <cell r="M804" t="str">
            <v/>
          </cell>
        </row>
        <row r="805">
          <cell r="L805" t="str">
            <v/>
          </cell>
          <cell r="M805" t="str">
            <v/>
          </cell>
        </row>
        <row r="806">
          <cell r="L806" t="str">
            <v/>
          </cell>
          <cell r="M806" t="str">
            <v/>
          </cell>
        </row>
        <row r="807">
          <cell r="L807" t="str">
            <v/>
          </cell>
          <cell r="M807" t="str">
            <v/>
          </cell>
        </row>
        <row r="808">
          <cell r="L808" t="str">
            <v/>
          </cell>
          <cell r="M808" t="str">
            <v/>
          </cell>
        </row>
        <row r="809">
          <cell r="L809" t="str">
            <v/>
          </cell>
          <cell r="M809" t="str">
            <v/>
          </cell>
        </row>
        <row r="810">
          <cell r="L810" t="str">
            <v/>
          </cell>
          <cell r="M810" t="str">
            <v/>
          </cell>
        </row>
        <row r="811">
          <cell r="L811" t="str">
            <v/>
          </cell>
          <cell r="M811" t="str">
            <v/>
          </cell>
        </row>
        <row r="812">
          <cell r="L812" t="str">
            <v/>
          </cell>
          <cell r="M812" t="str">
            <v/>
          </cell>
        </row>
        <row r="813">
          <cell r="L813" t="str">
            <v/>
          </cell>
          <cell r="M813" t="str">
            <v/>
          </cell>
        </row>
        <row r="814">
          <cell r="L814" t="str">
            <v/>
          </cell>
          <cell r="M814" t="str">
            <v/>
          </cell>
        </row>
        <row r="815">
          <cell r="L815" t="str">
            <v/>
          </cell>
          <cell r="M815" t="str">
            <v/>
          </cell>
        </row>
        <row r="816">
          <cell r="L816" t="str">
            <v/>
          </cell>
          <cell r="M816" t="str">
            <v/>
          </cell>
        </row>
        <row r="817">
          <cell r="L817" t="str">
            <v/>
          </cell>
          <cell r="M817" t="str">
            <v/>
          </cell>
        </row>
        <row r="818">
          <cell r="L818" t="str">
            <v/>
          </cell>
          <cell r="M818" t="str">
            <v/>
          </cell>
        </row>
        <row r="819">
          <cell r="L819" t="str">
            <v/>
          </cell>
          <cell r="M819" t="str">
            <v/>
          </cell>
        </row>
        <row r="820">
          <cell r="L820" t="str">
            <v/>
          </cell>
          <cell r="M820" t="str">
            <v/>
          </cell>
        </row>
        <row r="821">
          <cell r="L821" t="str">
            <v/>
          </cell>
          <cell r="M821" t="str">
            <v/>
          </cell>
        </row>
        <row r="822">
          <cell r="L822" t="str">
            <v/>
          </cell>
          <cell r="M822" t="str">
            <v/>
          </cell>
        </row>
        <row r="823">
          <cell r="L823" t="str">
            <v/>
          </cell>
          <cell r="M823" t="str">
            <v/>
          </cell>
        </row>
        <row r="824">
          <cell r="L824" t="str">
            <v/>
          </cell>
          <cell r="M824" t="str">
            <v/>
          </cell>
        </row>
        <row r="825">
          <cell r="L825" t="str">
            <v/>
          </cell>
          <cell r="M825" t="str">
            <v/>
          </cell>
        </row>
        <row r="826">
          <cell r="L826" t="str">
            <v/>
          </cell>
          <cell r="M826" t="str">
            <v/>
          </cell>
        </row>
        <row r="827">
          <cell r="L827" t="str">
            <v/>
          </cell>
          <cell r="M827" t="str">
            <v/>
          </cell>
        </row>
        <row r="828">
          <cell r="L828" t="str">
            <v/>
          </cell>
          <cell r="M828" t="str">
            <v/>
          </cell>
        </row>
        <row r="829">
          <cell r="L829" t="str">
            <v/>
          </cell>
          <cell r="M829" t="str">
            <v/>
          </cell>
        </row>
        <row r="830">
          <cell r="L830" t="str">
            <v/>
          </cell>
          <cell r="M830" t="str">
            <v/>
          </cell>
        </row>
        <row r="831">
          <cell r="L831" t="str">
            <v/>
          </cell>
          <cell r="M831" t="str">
            <v/>
          </cell>
        </row>
        <row r="832">
          <cell r="L832" t="str">
            <v/>
          </cell>
          <cell r="M832" t="str">
            <v/>
          </cell>
        </row>
        <row r="833">
          <cell r="L833" t="str">
            <v/>
          </cell>
          <cell r="M833" t="str">
            <v/>
          </cell>
        </row>
        <row r="834">
          <cell r="L834" t="str">
            <v/>
          </cell>
          <cell r="M834" t="str">
            <v/>
          </cell>
        </row>
        <row r="835">
          <cell r="L835" t="str">
            <v/>
          </cell>
          <cell r="M835" t="str">
            <v/>
          </cell>
        </row>
        <row r="836">
          <cell r="L836" t="str">
            <v/>
          </cell>
          <cell r="M836" t="str">
            <v/>
          </cell>
        </row>
        <row r="837">
          <cell r="L837" t="str">
            <v/>
          </cell>
          <cell r="M837" t="str">
            <v/>
          </cell>
        </row>
        <row r="838">
          <cell r="L838" t="str">
            <v/>
          </cell>
          <cell r="M838" t="str">
            <v/>
          </cell>
        </row>
        <row r="839">
          <cell r="L839" t="str">
            <v/>
          </cell>
          <cell r="M839" t="str">
            <v/>
          </cell>
        </row>
        <row r="840">
          <cell r="L840" t="str">
            <v/>
          </cell>
          <cell r="M840" t="str">
            <v/>
          </cell>
        </row>
        <row r="841">
          <cell r="L841" t="str">
            <v/>
          </cell>
          <cell r="M841" t="str">
            <v/>
          </cell>
        </row>
        <row r="842">
          <cell r="L842" t="str">
            <v/>
          </cell>
          <cell r="M842" t="str">
            <v/>
          </cell>
        </row>
        <row r="843">
          <cell r="L843" t="str">
            <v/>
          </cell>
          <cell r="M843" t="str">
            <v/>
          </cell>
        </row>
        <row r="844">
          <cell r="L844" t="str">
            <v/>
          </cell>
          <cell r="M844" t="str">
            <v/>
          </cell>
        </row>
        <row r="845">
          <cell r="L845" t="str">
            <v/>
          </cell>
          <cell r="M845" t="str">
            <v/>
          </cell>
        </row>
        <row r="846">
          <cell r="L846" t="str">
            <v/>
          </cell>
          <cell r="M846" t="str">
            <v/>
          </cell>
        </row>
        <row r="847">
          <cell r="L847" t="str">
            <v/>
          </cell>
          <cell r="M847" t="str">
            <v/>
          </cell>
        </row>
        <row r="848">
          <cell r="L848" t="str">
            <v/>
          </cell>
          <cell r="M848" t="str">
            <v/>
          </cell>
        </row>
        <row r="849">
          <cell r="L849" t="str">
            <v/>
          </cell>
          <cell r="M849" t="str">
            <v/>
          </cell>
        </row>
        <row r="850">
          <cell r="L850" t="str">
            <v/>
          </cell>
          <cell r="M850" t="str">
            <v/>
          </cell>
        </row>
        <row r="851">
          <cell r="L851" t="str">
            <v/>
          </cell>
          <cell r="M851" t="str">
            <v/>
          </cell>
        </row>
        <row r="852">
          <cell r="L852" t="str">
            <v/>
          </cell>
          <cell r="M852" t="str">
            <v/>
          </cell>
        </row>
        <row r="853">
          <cell r="L853" t="str">
            <v/>
          </cell>
          <cell r="M853" t="str">
            <v/>
          </cell>
        </row>
        <row r="854">
          <cell r="L854" t="str">
            <v/>
          </cell>
          <cell r="M854" t="str">
            <v/>
          </cell>
        </row>
        <row r="855">
          <cell r="L855" t="str">
            <v/>
          </cell>
          <cell r="M855" t="str">
            <v/>
          </cell>
        </row>
        <row r="856">
          <cell r="L856" t="str">
            <v/>
          </cell>
          <cell r="M856" t="str">
            <v/>
          </cell>
        </row>
        <row r="857">
          <cell r="L857" t="str">
            <v/>
          </cell>
          <cell r="M857" t="str">
            <v/>
          </cell>
        </row>
        <row r="858">
          <cell r="L858" t="str">
            <v/>
          </cell>
          <cell r="M858" t="str">
            <v/>
          </cell>
        </row>
        <row r="859">
          <cell r="L859" t="str">
            <v/>
          </cell>
          <cell r="M859" t="str">
            <v/>
          </cell>
        </row>
        <row r="860">
          <cell r="L860" t="str">
            <v/>
          </cell>
          <cell r="M860" t="str">
            <v/>
          </cell>
        </row>
        <row r="861">
          <cell r="L861" t="str">
            <v/>
          </cell>
          <cell r="M861" t="str">
            <v/>
          </cell>
        </row>
        <row r="862">
          <cell r="L862" t="str">
            <v/>
          </cell>
          <cell r="M862" t="str">
            <v/>
          </cell>
        </row>
        <row r="863">
          <cell r="L863" t="str">
            <v/>
          </cell>
          <cell r="M863" t="str">
            <v/>
          </cell>
        </row>
        <row r="864">
          <cell r="L864" t="str">
            <v/>
          </cell>
          <cell r="M864" t="str">
            <v/>
          </cell>
        </row>
        <row r="865">
          <cell r="L865" t="str">
            <v/>
          </cell>
          <cell r="M865" t="str">
            <v/>
          </cell>
        </row>
        <row r="866">
          <cell r="L866" t="str">
            <v/>
          </cell>
          <cell r="M866" t="str">
            <v/>
          </cell>
        </row>
        <row r="867">
          <cell r="L867" t="str">
            <v/>
          </cell>
          <cell r="M867" t="str">
            <v/>
          </cell>
        </row>
        <row r="868">
          <cell r="L868" t="str">
            <v/>
          </cell>
          <cell r="M868" t="str">
            <v/>
          </cell>
        </row>
        <row r="869">
          <cell r="L869" t="str">
            <v/>
          </cell>
          <cell r="M869" t="str">
            <v/>
          </cell>
        </row>
        <row r="870">
          <cell r="L870" t="str">
            <v/>
          </cell>
          <cell r="M870" t="str">
            <v/>
          </cell>
        </row>
        <row r="871">
          <cell r="L871" t="str">
            <v/>
          </cell>
          <cell r="M871" t="str">
            <v/>
          </cell>
        </row>
        <row r="872">
          <cell r="L872" t="str">
            <v/>
          </cell>
          <cell r="M872" t="str">
            <v/>
          </cell>
        </row>
        <row r="873">
          <cell r="L873" t="str">
            <v/>
          </cell>
          <cell r="M873" t="str">
            <v/>
          </cell>
        </row>
        <row r="874">
          <cell r="L874" t="str">
            <v/>
          </cell>
          <cell r="M874" t="str">
            <v/>
          </cell>
        </row>
        <row r="875">
          <cell r="L875" t="str">
            <v/>
          </cell>
          <cell r="M875" t="str">
            <v/>
          </cell>
        </row>
        <row r="876">
          <cell r="L876" t="str">
            <v/>
          </cell>
          <cell r="M876" t="str">
            <v/>
          </cell>
        </row>
        <row r="877">
          <cell r="L877" t="str">
            <v/>
          </cell>
          <cell r="M877" t="str">
            <v/>
          </cell>
        </row>
        <row r="878">
          <cell r="L878" t="str">
            <v/>
          </cell>
          <cell r="M878" t="str">
            <v/>
          </cell>
        </row>
        <row r="879">
          <cell r="L879" t="str">
            <v/>
          </cell>
          <cell r="M879" t="str">
            <v/>
          </cell>
        </row>
        <row r="880">
          <cell r="L880" t="str">
            <v/>
          </cell>
          <cell r="M880" t="str">
            <v/>
          </cell>
        </row>
        <row r="881">
          <cell r="L881" t="str">
            <v/>
          </cell>
          <cell r="M881" t="str">
            <v/>
          </cell>
        </row>
        <row r="882">
          <cell r="L882" t="str">
            <v/>
          </cell>
          <cell r="M882" t="str">
            <v/>
          </cell>
        </row>
        <row r="883">
          <cell r="L883" t="str">
            <v/>
          </cell>
          <cell r="M883" t="str">
            <v/>
          </cell>
        </row>
        <row r="884">
          <cell r="L884" t="str">
            <v/>
          </cell>
          <cell r="M884" t="str">
            <v/>
          </cell>
        </row>
        <row r="885">
          <cell r="L885" t="str">
            <v/>
          </cell>
          <cell r="M885" t="str">
            <v/>
          </cell>
        </row>
        <row r="886">
          <cell r="L886" t="str">
            <v/>
          </cell>
          <cell r="M886" t="str">
            <v/>
          </cell>
        </row>
        <row r="887">
          <cell r="L887" t="str">
            <v/>
          </cell>
          <cell r="M887" t="str">
            <v/>
          </cell>
        </row>
        <row r="888">
          <cell r="L888" t="str">
            <v/>
          </cell>
          <cell r="M888" t="str">
            <v/>
          </cell>
        </row>
        <row r="889">
          <cell r="L889" t="str">
            <v/>
          </cell>
          <cell r="M889" t="str">
            <v/>
          </cell>
        </row>
        <row r="890">
          <cell r="L890" t="str">
            <v/>
          </cell>
          <cell r="M890" t="str">
            <v/>
          </cell>
        </row>
        <row r="891">
          <cell r="L891" t="str">
            <v/>
          </cell>
          <cell r="M891" t="str">
            <v/>
          </cell>
        </row>
        <row r="892">
          <cell r="L892" t="str">
            <v/>
          </cell>
          <cell r="M892" t="str">
            <v/>
          </cell>
        </row>
        <row r="893">
          <cell r="L893" t="str">
            <v/>
          </cell>
          <cell r="M893" t="str">
            <v/>
          </cell>
        </row>
        <row r="894">
          <cell r="L894" t="str">
            <v/>
          </cell>
          <cell r="M894" t="str">
            <v/>
          </cell>
        </row>
        <row r="895">
          <cell r="L895" t="str">
            <v/>
          </cell>
          <cell r="M895" t="str">
            <v/>
          </cell>
        </row>
        <row r="896">
          <cell r="L896" t="str">
            <v/>
          </cell>
          <cell r="M896" t="str">
            <v/>
          </cell>
        </row>
        <row r="897">
          <cell r="L897" t="str">
            <v/>
          </cell>
          <cell r="M897" t="str">
            <v/>
          </cell>
        </row>
        <row r="898">
          <cell r="L898" t="str">
            <v/>
          </cell>
          <cell r="M898" t="str">
            <v/>
          </cell>
        </row>
        <row r="899">
          <cell r="L899" t="str">
            <v/>
          </cell>
          <cell r="M899" t="str">
            <v/>
          </cell>
        </row>
        <row r="900">
          <cell r="L900" t="str">
            <v/>
          </cell>
          <cell r="M900" t="str">
            <v/>
          </cell>
        </row>
        <row r="901">
          <cell r="L901" t="str">
            <v/>
          </cell>
          <cell r="M901" t="str">
            <v/>
          </cell>
        </row>
        <row r="902">
          <cell r="L902" t="str">
            <v/>
          </cell>
          <cell r="M902" t="str">
            <v/>
          </cell>
        </row>
        <row r="903">
          <cell r="L903" t="str">
            <v/>
          </cell>
          <cell r="M903" t="str">
            <v/>
          </cell>
        </row>
        <row r="904">
          <cell r="L904" t="str">
            <v/>
          </cell>
          <cell r="M904" t="str">
            <v/>
          </cell>
        </row>
        <row r="905">
          <cell r="L905" t="str">
            <v/>
          </cell>
          <cell r="M905" t="str">
            <v/>
          </cell>
        </row>
        <row r="906">
          <cell r="L906" t="str">
            <v/>
          </cell>
          <cell r="M906" t="str">
            <v/>
          </cell>
        </row>
        <row r="907">
          <cell r="L907" t="str">
            <v/>
          </cell>
          <cell r="M907" t="str">
            <v/>
          </cell>
        </row>
        <row r="908">
          <cell r="L908" t="str">
            <v/>
          </cell>
          <cell r="M908" t="str">
            <v/>
          </cell>
        </row>
        <row r="909">
          <cell r="L909" t="str">
            <v/>
          </cell>
          <cell r="M909" t="str">
            <v/>
          </cell>
        </row>
        <row r="910">
          <cell r="L910" t="str">
            <v/>
          </cell>
          <cell r="M910" t="str">
            <v/>
          </cell>
        </row>
        <row r="911">
          <cell r="L911" t="str">
            <v/>
          </cell>
          <cell r="M911" t="str">
            <v/>
          </cell>
        </row>
        <row r="912">
          <cell r="L912" t="str">
            <v/>
          </cell>
          <cell r="M912" t="str">
            <v/>
          </cell>
        </row>
        <row r="913">
          <cell r="L913" t="str">
            <v/>
          </cell>
          <cell r="M913" t="str">
            <v/>
          </cell>
        </row>
        <row r="914">
          <cell r="L914" t="str">
            <v/>
          </cell>
          <cell r="M914" t="str">
            <v/>
          </cell>
        </row>
        <row r="915">
          <cell r="L915" t="str">
            <v/>
          </cell>
          <cell r="M915" t="str">
            <v/>
          </cell>
        </row>
        <row r="916">
          <cell r="L916" t="str">
            <v/>
          </cell>
          <cell r="M916" t="str">
            <v/>
          </cell>
        </row>
        <row r="917">
          <cell r="L917" t="str">
            <v/>
          </cell>
          <cell r="M917" t="str">
            <v/>
          </cell>
        </row>
        <row r="918">
          <cell r="L918" t="str">
            <v/>
          </cell>
          <cell r="M918" t="str">
            <v/>
          </cell>
        </row>
        <row r="919">
          <cell r="L919" t="str">
            <v/>
          </cell>
          <cell r="M919" t="str">
            <v/>
          </cell>
        </row>
        <row r="920">
          <cell r="L920" t="str">
            <v/>
          </cell>
          <cell r="M920" t="str">
            <v/>
          </cell>
        </row>
        <row r="921">
          <cell r="L921" t="str">
            <v/>
          </cell>
          <cell r="M921" t="str">
            <v/>
          </cell>
        </row>
        <row r="922">
          <cell r="L922" t="str">
            <v/>
          </cell>
          <cell r="M922" t="str">
            <v/>
          </cell>
        </row>
        <row r="923">
          <cell r="L923" t="str">
            <v/>
          </cell>
          <cell r="M923" t="str">
            <v/>
          </cell>
        </row>
        <row r="924">
          <cell r="L924" t="str">
            <v/>
          </cell>
          <cell r="M924" t="str">
            <v/>
          </cell>
        </row>
        <row r="925">
          <cell r="L925" t="str">
            <v/>
          </cell>
          <cell r="M925" t="str">
            <v/>
          </cell>
        </row>
        <row r="926">
          <cell r="L926" t="str">
            <v/>
          </cell>
          <cell r="M926" t="str">
            <v/>
          </cell>
        </row>
        <row r="927">
          <cell r="L927" t="str">
            <v/>
          </cell>
          <cell r="M927" t="str">
            <v/>
          </cell>
        </row>
        <row r="928">
          <cell r="L928" t="str">
            <v/>
          </cell>
          <cell r="M928" t="str">
            <v/>
          </cell>
        </row>
        <row r="929">
          <cell r="L929" t="str">
            <v/>
          </cell>
          <cell r="M929" t="str">
            <v/>
          </cell>
        </row>
        <row r="930">
          <cell r="L930" t="str">
            <v/>
          </cell>
          <cell r="M930" t="str">
            <v/>
          </cell>
        </row>
        <row r="931">
          <cell r="L931" t="str">
            <v/>
          </cell>
          <cell r="M931" t="str">
            <v/>
          </cell>
        </row>
        <row r="932">
          <cell r="L932" t="str">
            <v/>
          </cell>
          <cell r="M932" t="str">
            <v/>
          </cell>
        </row>
        <row r="933">
          <cell r="L933" t="str">
            <v/>
          </cell>
          <cell r="M933" t="str">
            <v/>
          </cell>
        </row>
        <row r="934">
          <cell r="L934" t="str">
            <v/>
          </cell>
          <cell r="M934" t="str">
            <v/>
          </cell>
        </row>
        <row r="935">
          <cell r="L935" t="str">
            <v/>
          </cell>
          <cell r="M935" t="str">
            <v/>
          </cell>
        </row>
        <row r="936">
          <cell r="L936" t="str">
            <v/>
          </cell>
          <cell r="M936" t="str">
            <v/>
          </cell>
        </row>
        <row r="937">
          <cell r="L937" t="str">
            <v/>
          </cell>
          <cell r="M937" t="str">
            <v/>
          </cell>
        </row>
        <row r="938">
          <cell r="L938" t="str">
            <v/>
          </cell>
          <cell r="M938" t="str">
            <v/>
          </cell>
        </row>
        <row r="939">
          <cell r="L939" t="str">
            <v/>
          </cell>
          <cell r="M939" t="str">
            <v/>
          </cell>
        </row>
        <row r="940">
          <cell r="L940" t="str">
            <v/>
          </cell>
          <cell r="M940" t="str">
            <v/>
          </cell>
        </row>
        <row r="941">
          <cell r="L941" t="str">
            <v/>
          </cell>
          <cell r="M941" t="str">
            <v/>
          </cell>
        </row>
        <row r="942">
          <cell r="L942" t="str">
            <v/>
          </cell>
          <cell r="M942" t="str">
            <v/>
          </cell>
        </row>
        <row r="943">
          <cell r="L943" t="str">
            <v/>
          </cell>
          <cell r="M943" t="str">
            <v/>
          </cell>
        </row>
        <row r="944">
          <cell r="L944" t="str">
            <v/>
          </cell>
          <cell r="M944" t="str">
            <v/>
          </cell>
        </row>
        <row r="945">
          <cell r="L945" t="str">
            <v/>
          </cell>
          <cell r="M945" t="str">
            <v/>
          </cell>
        </row>
        <row r="946">
          <cell r="L946" t="str">
            <v/>
          </cell>
          <cell r="M946" t="str">
            <v/>
          </cell>
        </row>
        <row r="947">
          <cell r="L947" t="str">
            <v/>
          </cell>
          <cell r="M947" t="str">
            <v/>
          </cell>
        </row>
        <row r="948">
          <cell r="L948" t="str">
            <v/>
          </cell>
          <cell r="M948" t="str">
            <v/>
          </cell>
        </row>
        <row r="949">
          <cell r="L949" t="str">
            <v/>
          </cell>
          <cell r="M949" t="str">
            <v/>
          </cell>
        </row>
        <row r="950">
          <cell r="L950" t="str">
            <v/>
          </cell>
          <cell r="M950" t="str">
            <v/>
          </cell>
        </row>
        <row r="951">
          <cell r="L951" t="str">
            <v/>
          </cell>
          <cell r="M951" t="str">
            <v/>
          </cell>
        </row>
        <row r="952">
          <cell r="L952" t="str">
            <v/>
          </cell>
          <cell r="M952" t="str">
            <v/>
          </cell>
        </row>
        <row r="953">
          <cell r="L953" t="str">
            <v/>
          </cell>
          <cell r="M953" t="str">
            <v/>
          </cell>
        </row>
        <row r="954">
          <cell r="L954" t="str">
            <v/>
          </cell>
          <cell r="M954" t="str">
            <v/>
          </cell>
        </row>
        <row r="955">
          <cell r="L955" t="str">
            <v/>
          </cell>
          <cell r="M955" t="str">
            <v/>
          </cell>
        </row>
        <row r="956">
          <cell r="L956" t="str">
            <v/>
          </cell>
          <cell r="M956" t="str">
            <v/>
          </cell>
        </row>
        <row r="957">
          <cell r="L957" t="str">
            <v/>
          </cell>
          <cell r="M957" t="str">
            <v/>
          </cell>
        </row>
        <row r="958">
          <cell r="L958" t="str">
            <v/>
          </cell>
          <cell r="M958" t="str">
            <v/>
          </cell>
        </row>
        <row r="959">
          <cell r="L959" t="str">
            <v/>
          </cell>
          <cell r="M959" t="str">
            <v/>
          </cell>
        </row>
        <row r="960">
          <cell r="L960" t="str">
            <v/>
          </cell>
          <cell r="M960" t="str">
            <v/>
          </cell>
        </row>
        <row r="961">
          <cell r="L961" t="str">
            <v/>
          </cell>
          <cell r="M961" t="str">
            <v/>
          </cell>
        </row>
        <row r="962">
          <cell r="L962" t="str">
            <v/>
          </cell>
          <cell r="M962" t="str">
            <v/>
          </cell>
        </row>
        <row r="963">
          <cell r="L963" t="str">
            <v/>
          </cell>
          <cell r="M963" t="str">
            <v/>
          </cell>
        </row>
        <row r="964">
          <cell r="L964" t="str">
            <v/>
          </cell>
          <cell r="M964" t="str">
            <v/>
          </cell>
        </row>
        <row r="965">
          <cell r="L965" t="str">
            <v/>
          </cell>
          <cell r="M965" t="str">
            <v/>
          </cell>
        </row>
        <row r="966">
          <cell r="L966" t="str">
            <v/>
          </cell>
          <cell r="M966" t="str">
            <v/>
          </cell>
        </row>
        <row r="967">
          <cell r="L967" t="str">
            <v/>
          </cell>
          <cell r="M967" t="str">
            <v/>
          </cell>
        </row>
        <row r="968">
          <cell r="L968" t="str">
            <v/>
          </cell>
          <cell r="M968" t="str">
            <v/>
          </cell>
        </row>
        <row r="969">
          <cell r="L969" t="str">
            <v/>
          </cell>
          <cell r="M969" t="str">
            <v/>
          </cell>
        </row>
        <row r="970">
          <cell r="L970" t="str">
            <v/>
          </cell>
          <cell r="M970" t="str">
            <v/>
          </cell>
        </row>
        <row r="971">
          <cell r="L971" t="str">
            <v/>
          </cell>
          <cell r="M971" t="str">
            <v/>
          </cell>
        </row>
        <row r="972">
          <cell r="L972" t="str">
            <v/>
          </cell>
          <cell r="M972" t="str">
            <v/>
          </cell>
        </row>
        <row r="973">
          <cell r="L973" t="str">
            <v/>
          </cell>
          <cell r="M973" t="str">
            <v/>
          </cell>
        </row>
        <row r="974">
          <cell r="L974" t="str">
            <v/>
          </cell>
          <cell r="M974" t="str">
            <v/>
          </cell>
        </row>
        <row r="975">
          <cell r="L975" t="str">
            <v/>
          </cell>
          <cell r="M975" t="str">
            <v/>
          </cell>
        </row>
        <row r="976">
          <cell r="L976" t="str">
            <v/>
          </cell>
          <cell r="M976" t="str">
            <v/>
          </cell>
        </row>
        <row r="977">
          <cell r="L977" t="str">
            <v/>
          </cell>
          <cell r="M977" t="str">
            <v/>
          </cell>
        </row>
        <row r="978">
          <cell r="L978" t="str">
            <v/>
          </cell>
          <cell r="M978" t="str">
            <v/>
          </cell>
        </row>
        <row r="979">
          <cell r="L979" t="str">
            <v/>
          </cell>
          <cell r="M979" t="str">
            <v/>
          </cell>
        </row>
        <row r="980">
          <cell r="L980" t="str">
            <v/>
          </cell>
          <cell r="M980" t="str">
            <v/>
          </cell>
        </row>
        <row r="981">
          <cell r="L981" t="str">
            <v/>
          </cell>
          <cell r="M981" t="str">
            <v/>
          </cell>
        </row>
        <row r="982">
          <cell r="L982" t="str">
            <v/>
          </cell>
          <cell r="M982" t="str">
            <v/>
          </cell>
        </row>
        <row r="983">
          <cell r="L983" t="str">
            <v/>
          </cell>
          <cell r="M983" t="str">
            <v/>
          </cell>
        </row>
        <row r="984">
          <cell r="L984" t="str">
            <v/>
          </cell>
          <cell r="M984" t="str">
            <v/>
          </cell>
        </row>
        <row r="985">
          <cell r="L985" t="str">
            <v/>
          </cell>
          <cell r="M985" t="str">
            <v/>
          </cell>
        </row>
        <row r="986">
          <cell r="L986" t="str">
            <v/>
          </cell>
          <cell r="M986" t="str">
            <v/>
          </cell>
        </row>
        <row r="987">
          <cell r="L987" t="str">
            <v/>
          </cell>
          <cell r="M987" t="str">
            <v/>
          </cell>
        </row>
        <row r="988">
          <cell r="L988" t="str">
            <v/>
          </cell>
          <cell r="M988" t="str">
            <v/>
          </cell>
        </row>
        <row r="989">
          <cell r="L989" t="str">
            <v/>
          </cell>
          <cell r="M989" t="str">
            <v/>
          </cell>
        </row>
        <row r="990">
          <cell r="L990" t="str">
            <v/>
          </cell>
          <cell r="M990" t="str">
            <v/>
          </cell>
        </row>
        <row r="991">
          <cell r="L991" t="str">
            <v/>
          </cell>
          <cell r="M991" t="str">
            <v/>
          </cell>
        </row>
        <row r="992">
          <cell r="L992" t="str">
            <v/>
          </cell>
          <cell r="M992" t="str">
            <v/>
          </cell>
        </row>
        <row r="993">
          <cell r="L993" t="str">
            <v/>
          </cell>
          <cell r="M993" t="str">
            <v/>
          </cell>
        </row>
        <row r="994">
          <cell r="L994" t="str">
            <v/>
          </cell>
          <cell r="M994" t="str">
            <v/>
          </cell>
        </row>
        <row r="995">
          <cell r="L995" t="str">
            <v/>
          </cell>
          <cell r="M995" t="str">
            <v/>
          </cell>
        </row>
        <row r="996">
          <cell r="L996" t="str">
            <v/>
          </cell>
          <cell r="M996" t="str">
            <v/>
          </cell>
        </row>
        <row r="997">
          <cell r="L997" t="str">
            <v/>
          </cell>
          <cell r="M997" t="str">
            <v/>
          </cell>
        </row>
        <row r="998">
          <cell r="L998" t="str">
            <v/>
          </cell>
          <cell r="M998" t="str">
            <v/>
          </cell>
        </row>
        <row r="999">
          <cell r="L999" t="str">
            <v/>
          </cell>
          <cell r="M999" t="str">
            <v/>
          </cell>
        </row>
        <row r="1000">
          <cell r="L1000" t="str">
            <v/>
          </cell>
          <cell r="M1000" t="str">
            <v/>
          </cell>
        </row>
        <row r="1001">
          <cell r="L1001" t="str">
            <v/>
          </cell>
          <cell r="M1001" t="str">
            <v/>
          </cell>
        </row>
        <row r="1002">
          <cell r="L1002" t="str">
            <v/>
          </cell>
          <cell r="M1002" t="str">
            <v/>
          </cell>
        </row>
        <row r="1003">
          <cell r="L1003" t="str">
            <v/>
          </cell>
          <cell r="M1003" t="str">
            <v/>
          </cell>
        </row>
        <row r="1004">
          <cell r="L1004" t="str">
            <v/>
          </cell>
          <cell r="M1004" t="str">
            <v/>
          </cell>
        </row>
        <row r="1005">
          <cell r="L1005" t="str">
            <v/>
          </cell>
          <cell r="M1005" t="str">
            <v/>
          </cell>
        </row>
        <row r="1006">
          <cell r="L1006" t="str">
            <v/>
          </cell>
          <cell r="M1006" t="str">
            <v/>
          </cell>
        </row>
        <row r="1007">
          <cell r="L1007" t="str">
            <v/>
          </cell>
          <cell r="M1007" t="str">
            <v/>
          </cell>
        </row>
        <row r="1008">
          <cell r="L1008" t="str">
            <v/>
          </cell>
          <cell r="M1008" t="str">
            <v/>
          </cell>
        </row>
      </sheetData>
      <sheetData sheetId="1"/>
      <sheetData sheetId="2"/>
      <sheetData sheetId="3"/>
      <sheetData sheetId="4"/>
      <sheetData sheetId="5">
        <row r="20">
          <cell r="D20">
            <v>1225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lometerregistratie"/>
      <sheetName val="Standaard ritten"/>
      <sheetName val="Projecten"/>
      <sheetName val="Klanten"/>
      <sheetName val="Rapport"/>
      <sheetName val="Instellingen"/>
      <sheetName val="Draaitabel"/>
    </sheetNames>
    <sheetDataSet>
      <sheetData sheetId="0"/>
      <sheetData sheetId="1"/>
      <sheetData sheetId="2"/>
      <sheetData sheetId="3"/>
      <sheetData sheetId="4"/>
      <sheetData sheetId="5">
        <row r="23">
          <cell r="B23" t="str">
            <v>Zakelijk</v>
          </cell>
        </row>
        <row r="24">
          <cell r="B24" t="str">
            <v>Prive</v>
          </cell>
        </row>
        <row r="25">
          <cell r="B25" t="str">
            <v>Woon/Werk</v>
          </cell>
        </row>
      </sheetData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phan Zwanikken" refreshedDate="41772.618709953706" createdVersion="5" refreshedVersion="5" minRefreshableVersion="3" recordCount="496">
  <cacheSource type="worksheet">
    <worksheetSource ref="B13:V509" sheet="Kilometerregistratie"/>
  </cacheSource>
  <cacheFields count="21">
    <cacheField name="Mnd" numFmtId="0">
      <sharedItems containsMixedTypes="1" containsNumber="1" containsInteger="1" minValue="1" maxValue="3" count="4">
        <n v="1"/>
        <n v="2"/>
        <n v="3"/>
        <s v=""/>
      </sharedItems>
    </cacheField>
    <cacheField name="Week" numFmtId="0">
      <sharedItems containsMixedTypes="1" containsNumber="1" containsInteger="1" minValue="5" maxValue="10"/>
    </cacheField>
    <cacheField name="Dag" numFmtId="164">
      <sharedItems containsDate="1" containsMixedTypes="1" minDate="2014-01-31T00:00:00" maxDate="2014-03-05T00:00:00"/>
    </cacheField>
    <cacheField name="Ritnr" numFmtId="0">
      <sharedItems containsMixedTypes="1" containsNumber="1" containsInteger="1" minValue="1" maxValue="4"/>
    </cacheField>
    <cacheField name="Datum" numFmtId="14">
      <sharedItems containsNonDate="0" containsDate="1" containsString="0" containsBlank="1" minDate="2014-01-31T00:00:00" maxDate="2014-03-05T00:00:00"/>
    </cacheField>
    <cacheField name="Ritcode" numFmtId="0">
      <sharedItems/>
    </cacheField>
    <cacheField name="Beginstand" numFmtId="165">
      <sharedItems containsMixedTypes="1" containsNumber="1" containsInteger="1" minValue="15000" maxValue="16143"/>
    </cacheField>
    <cacheField name="Km" numFmtId="165">
      <sharedItems containsMixedTypes="1" containsNumber="1" containsInteger="1" minValue="4" maxValue="129"/>
    </cacheField>
    <cacheField name="Eindstand" numFmtId="165">
      <sharedItems containsMixedTypes="1" containsNumber="1" containsInteger="1" minValue="15032" maxValue="16197"/>
    </cacheField>
    <cacheField name="Aard" numFmtId="0">
      <sharedItems count="4">
        <s v="Woon/Werk"/>
        <s v="Zakelijk"/>
        <s v="Prive"/>
        <s v=""/>
      </sharedItems>
    </cacheField>
    <cacheField name="Van" numFmtId="0">
      <sharedItems/>
    </cacheField>
    <cacheField name="Van_x000a_Postcode + nr" numFmtId="0">
      <sharedItems/>
    </cacheField>
    <cacheField name="Naar" numFmtId="0">
      <sharedItems/>
    </cacheField>
    <cacheField name="Naar_x000a_Postcode + nr" numFmtId="0">
      <sharedItems/>
    </cacheField>
    <cacheField name="Route" numFmtId="0">
      <sharedItems/>
    </cacheField>
    <cacheField name="Alt. Route" numFmtId="0">
      <sharedItems/>
    </cacheField>
    <cacheField name="Reden" numFmtId="0">
      <sharedItems/>
    </cacheField>
    <cacheField name="Gefactureerd met factuur" numFmtId="0">
      <sharedItems containsString="0" containsBlank="1" containsNumber="1" containsInteger="1" minValue="20140001" maxValue="20140001"/>
    </cacheField>
    <cacheField name="Klantnr" numFmtId="0">
      <sharedItems count="3">
        <s v=""/>
        <s v="K1001"/>
        <s v="K1002"/>
      </sharedItems>
    </cacheField>
    <cacheField name="Projectnr" numFmtId="0">
      <sharedItems count="3">
        <s v=""/>
        <s v="P001"/>
        <s v="P002"/>
      </sharedItems>
    </cacheField>
    <cacheField name="Totaal_x000a_kms" numFmtId="165">
      <sharedItems containsMixedTypes="1" containsNumber="1" containsInteger="1" minValue="32" maxValue="11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6">
  <r>
    <x v="0"/>
    <n v="5"/>
    <d v="2014-01-31T00:00:00"/>
    <n v="1"/>
    <d v="2014-01-31T00:00:00"/>
    <s v="WWKT"/>
    <n v="15000"/>
    <n v="32"/>
    <n v="15032"/>
    <x v="0"/>
    <s v="Thuis"/>
    <s v="8051HR 54"/>
    <s v="Kantoor"/>
    <s v="8092GH 12"/>
    <s v="-"/>
    <s v="Nee"/>
    <s v=""/>
    <n v="20140001"/>
    <x v="0"/>
    <x v="0"/>
    <n v="32"/>
  </r>
  <r>
    <x v="0"/>
    <n v="5"/>
    <d v="2014-01-31T00:00:00"/>
    <n v="2"/>
    <d v="2014-01-31T00:00:00"/>
    <s v="WWTK"/>
    <n v="15032"/>
    <n v="32"/>
    <n v="15064"/>
    <x v="0"/>
    <s v="Kantoor"/>
    <s v="8092GH 12"/>
    <s v="Thuis"/>
    <s v="8051HR 54"/>
    <s v="-"/>
    <s v="Nee"/>
    <s v=""/>
    <n v="20140001"/>
    <x v="0"/>
    <x v="0"/>
    <n v="64"/>
  </r>
  <r>
    <x v="1"/>
    <n v="5"/>
    <d v="2014-02-01T00:00:00"/>
    <n v="1"/>
    <d v="2014-02-01T00:00:00"/>
    <s v="WWKT"/>
    <n v="15064"/>
    <n v="32"/>
    <n v="15096"/>
    <x v="0"/>
    <s v="Thuis"/>
    <s v="8051HR 54"/>
    <s v="Kantoor"/>
    <s v="8092GH 12"/>
    <s v="-"/>
    <s v="Nee"/>
    <s v=""/>
    <m/>
    <x v="0"/>
    <x v="0"/>
    <n v="96"/>
  </r>
  <r>
    <x v="1"/>
    <n v="5"/>
    <d v="2014-02-01T00:00:00"/>
    <n v="2"/>
    <d v="2014-02-01T00:00:00"/>
    <s v="WWTK"/>
    <n v="15096"/>
    <n v="32"/>
    <n v="15128"/>
    <x v="0"/>
    <s v="Kantoor"/>
    <s v="8092GH 12"/>
    <s v="Thuis"/>
    <s v="8051HR 54"/>
    <s v="-"/>
    <s v="Nee"/>
    <s v=""/>
    <m/>
    <x v="0"/>
    <x v="0"/>
    <n v="128"/>
  </r>
  <r>
    <x v="1"/>
    <n v="6"/>
    <d v="2014-02-05T00:00:00"/>
    <n v="1"/>
    <d v="2014-02-05T00:00:00"/>
    <s v="K01KT"/>
    <n v="15128"/>
    <n v="54"/>
    <n v="15182"/>
    <x v="1"/>
    <s v="Thuis"/>
    <s v="8051HR 54"/>
    <s v="Derksen B.V."/>
    <s v="7338AP 123"/>
    <s v="-"/>
    <s v="Nee"/>
    <s v=""/>
    <m/>
    <x v="1"/>
    <x v="1"/>
    <n v="182"/>
  </r>
  <r>
    <x v="1"/>
    <n v="6"/>
    <d v="2014-02-05T00:00:00"/>
    <n v="2"/>
    <d v="2014-02-05T00:00:00"/>
    <s v="K01TK"/>
    <n v="15182"/>
    <n v="54"/>
    <n v="15236"/>
    <x v="1"/>
    <s v="Derksen B.V."/>
    <s v="7338AP 123"/>
    <s v="Thuis"/>
    <s v="8051HR 54"/>
    <s v="-"/>
    <s v="Nee"/>
    <s v=""/>
    <m/>
    <x v="1"/>
    <x v="1"/>
    <n v="236"/>
  </r>
  <r>
    <x v="1"/>
    <n v="6"/>
    <d v="2014-02-06T00:00:00"/>
    <n v="1"/>
    <d v="2014-02-06T00:00:00"/>
    <s v="K02KT"/>
    <n v="15236"/>
    <n v="95"/>
    <n v="15331"/>
    <x v="1"/>
    <s v="Thuis"/>
    <s v="8051HR 54"/>
    <s v="Dorpman VOF"/>
    <s v="3333LC 1"/>
    <s v="via A12"/>
    <s v="Ja"/>
    <s v="File bij A28 ontwijken"/>
    <m/>
    <x v="2"/>
    <x v="2"/>
    <n v="331"/>
  </r>
  <r>
    <x v="1"/>
    <n v="6"/>
    <d v="2014-02-06T00:00:00"/>
    <n v="2"/>
    <d v="2014-02-06T00:00:00"/>
    <s v="K02TK"/>
    <n v="15331"/>
    <n v="75"/>
    <n v="15406"/>
    <x v="1"/>
    <s v="Dorpman VOF"/>
    <s v="3333LC 1"/>
    <s v="Dijkweg 10"/>
    <s v="8051HR 54"/>
    <s v="-"/>
    <s v="Nee"/>
    <s v=""/>
    <m/>
    <x v="2"/>
    <x v="2"/>
    <n v="406"/>
  </r>
  <r>
    <x v="1"/>
    <n v="6"/>
    <d v="2014-02-06T00:00:00"/>
    <n v="3"/>
    <d v="2014-02-06T00:00:00"/>
    <s v="Ritcode"/>
    <n v="15406"/>
    <n v="4"/>
    <n v="15410"/>
    <x v="2"/>
    <s v="Thuis"/>
    <s v="8051HR 54"/>
    <s v="Winkelcentrum"/>
    <s v="8051AD 3"/>
    <s v=""/>
    <s v=""/>
    <s v=""/>
    <m/>
    <x v="0"/>
    <x v="0"/>
    <n v="410"/>
  </r>
  <r>
    <x v="1"/>
    <n v="6"/>
    <d v="2014-02-07T00:00:00"/>
    <n v="1"/>
    <d v="2014-02-07T00:00:00"/>
    <s v="K02KT"/>
    <n v="15410"/>
    <n v="95"/>
    <n v="15505"/>
    <x v="1"/>
    <s v="Thuis"/>
    <s v="8051HR 54"/>
    <s v="Dorpman VOF"/>
    <s v="3333LC 1"/>
    <s v="via A12"/>
    <s v="Ja"/>
    <s v="File bij A28 ontwijken"/>
    <m/>
    <x v="2"/>
    <x v="2"/>
    <n v="505"/>
  </r>
  <r>
    <x v="1"/>
    <n v="6"/>
    <d v="2014-02-07T00:00:00"/>
    <n v="2"/>
    <d v="2014-02-07T00:00:00"/>
    <s v="K02TK"/>
    <n v="15505"/>
    <n v="75"/>
    <n v="15580"/>
    <x v="1"/>
    <s v="Dorpman VOF"/>
    <s v="3333LC 1"/>
    <s v="Dijkweg 10"/>
    <s v="8051HR 54"/>
    <s v="-"/>
    <s v="Nee"/>
    <s v=""/>
    <m/>
    <x v="2"/>
    <x v="2"/>
    <n v="580"/>
  </r>
  <r>
    <x v="1"/>
    <n v="6"/>
    <d v="2014-02-08T00:00:00"/>
    <n v="1"/>
    <d v="2014-02-08T00:00:00"/>
    <s v="Ritcode"/>
    <n v="15580"/>
    <n v="10"/>
    <n v="15590"/>
    <x v="2"/>
    <s v="Thuis"/>
    <s v="8051HR 54"/>
    <s v="Voetbal"/>
    <s v="8056PP 2"/>
    <s v=""/>
    <s v=""/>
    <s v=""/>
    <m/>
    <x v="0"/>
    <x v="0"/>
    <n v="590"/>
  </r>
  <r>
    <x v="1"/>
    <n v="6"/>
    <d v="2014-02-08T00:00:00"/>
    <n v="2"/>
    <d v="2014-02-08T00:00:00"/>
    <s v="Ritcode"/>
    <n v="15590"/>
    <n v="10"/>
    <n v="15600"/>
    <x v="2"/>
    <s v="Voetbal"/>
    <s v="8056PP 2"/>
    <s v="Thuis"/>
    <s v="8051HR 54"/>
    <s v=""/>
    <s v=""/>
    <s v=""/>
    <m/>
    <x v="0"/>
    <x v="0"/>
    <n v="600"/>
  </r>
  <r>
    <x v="1"/>
    <n v="7"/>
    <d v="2014-02-11T00:00:00"/>
    <n v="1"/>
    <d v="2014-02-11T00:00:00"/>
    <s v="K02KT"/>
    <n v="15600"/>
    <n v="95"/>
    <n v="15695"/>
    <x v="1"/>
    <s v="Thuis"/>
    <s v="8051HR 54"/>
    <s v="Dorpman VOF"/>
    <s v="3333LC 1"/>
    <s v="via A12"/>
    <s v="Ja"/>
    <s v="File bij A28 ontwijken"/>
    <m/>
    <x v="2"/>
    <x v="2"/>
    <n v="695"/>
  </r>
  <r>
    <x v="1"/>
    <n v="7"/>
    <d v="2014-02-11T00:00:00"/>
    <n v="2"/>
    <d v="2014-02-11T00:00:00"/>
    <s v="K02TK"/>
    <n v="15695"/>
    <n v="75"/>
    <n v="15770"/>
    <x v="1"/>
    <s v="Dorpman VOF"/>
    <s v="3333LC 1"/>
    <s v="Dijkweg 10"/>
    <s v="8051HR 54"/>
    <s v="-"/>
    <s v="Nee"/>
    <s v=""/>
    <m/>
    <x v="2"/>
    <x v="2"/>
    <n v="770"/>
  </r>
  <r>
    <x v="1"/>
    <n v="7"/>
    <d v="2014-02-11T00:00:00"/>
    <n v="3"/>
    <d v="2014-02-11T00:00:00"/>
    <s v="TFC"/>
    <n v="15770"/>
    <n v="7"/>
    <n v="15777"/>
    <x v="2"/>
    <s v="Thuis"/>
    <s v="8051HR 54"/>
    <s v="Fitness club"/>
    <s v="8051RJ 17"/>
    <s v="-"/>
    <s v="Nee"/>
    <s v=""/>
    <m/>
    <x v="0"/>
    <x v="0"/>
    <n v="777"/>
  </r>
  <r>
    <x v="1"/>
    <n v="7"/>
    <d v="2014-02-11T00:00:00"/>
    <n v="4"/>
    <d v="2014-02-11T00:00:00"/>
    <s v="FCT"/>
    <n v="15777"/>
    <n v="7"/>
    <n v="15784"/>
    <x v="2"/>
    <s v="Fitness club"/>
    <s v="8051RJ 17"/>
    <s v="Thuis"/>
    <s v="8051HR 54"/>
    <s v="-"/>
    <s v="Nee"/>
    <s v=""/>
    <m/>
    <x v="0"/>
    <x v="0"/>
    <n v="784"/>
  </r>
  <r>
    <x v="2"/>
    <n v="9"/>
    <d v="2014-03-01T00:00:00"/>
    <n v="1"/>
    <d v="2014-03-01T00:00:00"/>
    <s v="Ritcode"/>
    <n v="15784"/>
    <n v="128"/>
    <n v="15912"/>
    <x v="2"/>
    <s v="Thuis"/>
    <s v="8051HR 54"/>
    <s v="Pretpark XYZ"/>
    <s v="3882KJ 34"/>
    <s v=""/>
    <s v=""/>
    <s v=""/>
    <m/>
    <x v="0"/>
    <x v="0"/>
    <n v="912"/>
  </r>
  <r>
    <x v="2"/>
    <n v="9"/>
    <d v="2014-03-01T00:00:00"/>
    <n v="2"/>
    <d v="2014-03-01T00:00:00"/>
    <s v="Ritcode"/>
    <n v="15912"/>
    <n v="129"/>
    <n v="16041"/>
    <x v="2"/>
    <s v="Pretpark XYZ"/>
    <s v="3882KJ 34"/>
    <s v="Thuis"/>
    <s v="8051HR 54"/>
    <s v=""/>
    <s v=""/>
    <s v=""/>
    <m/>
    <x v="0"/>
    <x v="0"/>
    <n v="1041"/>
  </r>
  <r>
    <x v="2"/>
    <n v="10"/>
    <d v="2014-03-03T00:00:00"/>
    <n v="1"/>
    <d v="2014-03-03T00:00:00"/>
    <s v="Ritcode"/>
    <n v="16041"/>
    <n v="24"/>
    <n v="16065"/>
    <x v="1"/>
    <s v="Thuis"/>
    <s v="8051HR 54"/>
    <s v="Boekhandel"/>
    <s v="8034PP 14"/>
    <s v=""/>
    <s v=""/>
    <s v=""/>
    <m/>
    <x v="1"/>
    <x v="1"/>
    <n v="1065"/>
  </r>
  <r>
    <x v="2"/>
    <n v="10"/>
    <d v="2014-03-03T00:00:00"/>
    <n v="2"/>
    <d v="2014-03-03T00:00:00"/>
    <s v="Ritcode"/>
    <n v="16065"/>
    <n v="24"/>
    <n v="16089"/>
    <x v="1"/>
    <s v="Boekhandel"/>
    <s v="8034PP 14"/>
    <s v="Thuis"/>
    <s v="8051HR 54"/>
    <s v=""/>
    <s v=""/>
    <s v=""/>
    <m/>
    <x v="1"/>
    <x v="1"/>
    <n v="1089"/>
  </r>
  <r>
    <x v="2"/>
    <n v="10"/>
    <d v="2014-03-04T00:00:00"/>
    <n v="1"/>
    <d v="2014-03-04T00:00:00"/>
    <s v="K01KT"/>
    <n v="16089"/>
    <n v="54"/>
    <n v="16143"/>
    <x v="1"/>
    <s v="Thuis"/>
    <s v="8051HR 54"/>
    <s v="Derksen B.V."/>
    <s v="7338AP 123"/>
    <s v="-"/>
    <s v="Nee"/>
    <s v=""/>
    <m/>
    <x v="1"/>
    <x v="1"/>
    <n v="1143"/>
  </r>
  <r>
    <x v="2"/>
    <n v="10"/>
    <d v="2014-03-04T00:00:00"/>
    <n v="2"/>
    <d v="2014-03-04T00:00:00"/>
    <s v="K01TK"/>
    <n v="16143"/>
    <n v="54"/>
    <n v="16197"/>
    <x v="1"/>
    <s v="Derksen B.V."/>
    <s v="7338AP 123"/>
    <s v="Thuis"/>
    <s v="8051HR 54"/>
    <s v="-"/>
    <s v="Nee"/>
    <s v=""/>
    <m/>
    <x v="1"/>
    <x v="1"/>
    <n v="1197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  <r>
    <x v="3"/>
    <s v=""/>
    <s v=""/>
    <s v=""/>
    <m/>
    <s v="Ritcode"/>
    <s v=""/>
    <s v=""/>
    <s v=""/>
    <x v="3"/>
    <s v=""/>
    <s v=""/>
    <s v=""/>
    <s v=""/>
    <s v=""/>
    <s v=""/>
    <s v=""/>
    <m/>
    <x v="0"/>
    <x v="0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2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showHeaders="0" outline="1" outlineData="1" multipleFieldFilters="0">
  <location ref="B10:F22" firstHeaderRow="1" firstDataRow="2" firstDataCol="1" rowPageCount="1" colPageCount="1"/>
  <pivotFields count="21">
    <pivotField axis="axisCol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axis="axisRow" showAll="0" insertBlankRow="1">
      <items count="5">
        <item h="1" x="3"/>
        <item x="2"/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4">
        <item x="0"/>
        <item x="1"/>
        <item x="2"/>
        <item t="default"/>
      </items>
    </pivotField>
    <pivotField axis="axisRow" showAll="0" insertBlankRow="1">
      <items count="4">
        <item x="0"/>
        <item x="1"/>
        <item x="2"/>
        <item t="default"/>
      </items>
    </pivotField>
    <pivotField showAll="0"/>
  </pivotFields>
  <rowFields count="2">
    <field x="9"/>
    <field x="19"/>
  </rowFields>
  <rowItems count="11">
    <i>
      <x v="1"/>
    </i>
    <i r="1">
      <x/>
    </i>
    <i t="blank">
      <x v="1"/>
    </i>
    <i>
      <x v="2"/>
    </i>
    <i r="1">
      <x/>
    </i>
    <i t="blank">
      <x v="2"/>
    </i>
    <i>
      <x v="3"/>
    </i>
    <i r="1">
      <x v="1"/>
    </i>
    <i r="1">
      <x v="2"/>
    </i>
    <i t="blank">
      <x v="3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pageFields count="1">
    <pageField fld="18" hier="-1"/>
  </pageFields>
  <dataFields count="1">
    <dataField name="Kms" fld="7" baseField="9" baseItem="1" numFmtId="3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512"/>
  <sheetViews>
    <sheetView showGridLines="0" workbookViewId="0">
      <pane ySplit="13" topLeftCell="A14" activePane="bottomLeft" state="frozen"/>
      <selection activeCell="E8" sqref="E8"/>
      <selection pane="bottomLeft"/>
    </sheetView>
  </sheetViews>
  <sheetFormatPr baseColWidth="10" defaultColWidth="0" defaultRowHeight="0" customHeight="1" zeroHeight="1" x14ac:dyDescent="0"/>
  <cols>
    <col min="1" max="1" width="1.6640625" style="2" customWidth="1"/>
    <col min="2" max="5" width="5.6640625" style="2" customWidth="1"/>
    <col min="6" max="6" width="9.33203125" style="2" customWidth="1"/>
    <col min="7" max="7" width="8.5" style="2" customWidth="1"/>
    <col min="8" max="8" width="10" style="2" customWidth="1"/>
    <col min="9" max="9" width="7.1640625" style="2" customWidth="1"/>
    <col min="10" max="10" width="10" style="2" customWidth="1"/>
    <col min="11" max="11" width="11.33203125" style="2" customWidth="1"/>
    <col min="12" max="15" width="14.33203125" style="2" customWidth="1"/>
    <col min="16" max="16" width="9.5" style="2" customWidth="1"/>
    <col min="17" max="17" width="7.6640625" style="2" customWidth="1"/>
    <col min="18" max="18" width="18.6640625" style="2" bestFit="1" customWidth="1"/>
    <col min="19" max="19" width="12.1640625" style="2" customWidth="1"/>
    <col min="20" max="20" width="9.1640625" style="2" bestFit="1" customWidth="1"/>
    <col min="21" max="21" width="9.1640625" style="2" customWidth="1"/>
    <col min="22" max="22" width="7.1640625" style="2" customWidth="1"/>
    <col min="23" max="23" width="1.6640625" style="2" customWidth="1"/>
    <col min="24" max="27" width="0" style="49" hidden="1" customWidth="1"/>
    <col min="28" max="16384" width="9.1640625" style="49" hidden="1"/>
  </cols>
  <sheetData>
    <row r="1" spans="1:27" ht="28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7" ht="28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7" s="50" customFormat="1" ht="28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spans="1:27" s="50" customFormat="1" ht="12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P4" s="35"/>
      <c r="Q4" s="35"/>
      <c r="R4" s="35"/>
      <c r="S4" s="35"/>
      <c r="T4" s="35"/>
      <c r="U4" s="35"/>
      <c r="V4" s="35"/>
      <c r="W4" s="35"/>
    </row>
    <row r="5" spans="1:27" ht="25">
      <c r="B5" s="1" t="s">
        <v>0</v>
      </c>
    </row>
    <row r="6" spans="1:27" ht="19.5" customHeight="1">
      <c r="B6" s="46" t="str">
        <f>Bedrijfsnaam&amp;" ("&amp;Jaar&amp;")"</f>
        <v>Company Name (2015)</v>
      </c>
    </row>
    <row r="7" spans="1:27" ht="12.75" customHeight="1">
      <c r="L7" s="49"/>
      <c r="M7" s="49"/>
      <c r="N7" s="49"/>
    </row>
    <row r="8" spans="1:27" ht="12.75" customHeight="1">
      <c r="B8" s="52" t="s">
        <v>79</v>
      </c>
      <c r="C8" s="53"/>
      <c r="D8" s="53"/>
      <c r="E8" s="54"/>
      <c r="G8" s="52" t="s">
        <v>80</v>
      </c>
      <c r="H8" s="54"/>
      <c r="I8" s="49"/>
      <c r="K8" s="7"/>
      <c r="L8" s="8" t="str">
        <f>"Km: "&amp;TEXT(SUM(L9:L11),"#.###")</f>
        <v xml:space="preserve">Km: </v>
      </c>
      <c r="M8" s="8" t="str">
        <f>"Ritten: "&amp;TEXT(SUM(M9:M11),"#.###")</f>
        <v xml:space="preserve">Ritten: </v>
      </c>
      <c r="N8" s="135" t="str">
        <f>"Verg. € "&amp;TEXT(SUM(N9:N11),"#.###,##")</f>
        <v>Verg. € ,</v>
      </c>
      <c r="O8" s="6" t="s">
        <v>2</v>
      </c>
      <c r="Q8" s="49"/>
    </row>
    <row r="9" spans="1:27" ht="12.75" customHeight="1">
      <c r="B9" s="4" t="s">
        <v>1</v>
      </c>
      <c r="C9" s="4"/>
      <c r="D9" s="40" t="s">
        <v>78</v>
      </c>
      <c r="E9" s="41"/>
      <c r="G9" s="9" t="s">
        <v>5</v>
      </c>
      <c r="H9" s="10">
        <v>42005</v>
      </c>
      <c r="I9" s="49"/>
      <c r="K9" s="4" t="str">
        <f>+[2]Instellingen!B23</f>
        <v>Zakelijk</v>
      </c>
      <c r="L9" s="4">
        <f>SUMIF($K$14:$K$509,K9,$I$14:$I$509)</f>
        <v>0</v>
      </c>
      <c r="M9" s="4">
        <f>COUNTIF($K$14:$K$509,K9)</f>
        <v>0</v>
      </c>
      <c r="N9" s="136">
        <f>+L9*KmVerg</f>
        <v>0</v>
      </c>
      <c r="O9" s="11">
        <v>0.19</v>
      </c>
      <c r="Q9" s="49"/>
      <c r="S9" s="5"/>
      <c r="T9" s="5"/>
      <c r="U9" s="5"/>
    </row>
    <row r="10" spans="1:27" ht="12.75" customHeight="1">
      <c r="B10" s="42" t="s">
        <v>4</v>
      </c>
      <c r="C10" s="43"/>
      <c r="D10" s="44" t="s">
        <v>100</v>
      </c>
      <c r="E10" s="45"/>
      <c r="G10" s="9" t="s">
        <v>8</v>
      </c>
      <c r="H10" s="10">
        <v>42369</v>
      </c>
      <c r="I10" s="49"/>
      <c r="K10" s="4" t="str">
        <f>+[2]Instellingen!B24</f>
        <v>Prive</v>
      </c>
      <c r="L10" s="4">
        <f>SUMIF($K$14:$K$509,K10,$I$14:$I$509)</f>
        <v>0</v>
      </c>
      <c r="M10" s="4">
        <f>COUNTIF($K$14:$K$509,K10)</f>
        <v>0</v>
      </c>
      <c r="N10" s="136">
        <f>+L10*0</f>
        <v>0</v>
      </c>
      <c r="O10" s="49"/>
      <c r="S10" s="5"/>
      <c r="T10" s="5"/>
      <c r="U10" s="5"/>
    </row>
    <row r="11" spans="1:27" ht="12.75" customHeight="1">
      <c r="B11" s="42" t="s">
        <v>7</v>
      </c>
      <c r="C11" s="43"/>
      <c r="D11" s="44" t="s">
        <v>101</v>
      </c>
      <c r="E11" s="45"/>
      <c r="G11" s="49"/>
      <c r="H11" s="49"/>
      <c r="I11" s="49"/>
      <c r="K11" s="4" t="str">
        <f>+[2]Instellingen!B25</f>
        <v>Woon/Werk</v>
      </c>
      <c r="L11" s="4">
        <f>SUMIF($K$14:$K$509,K11,$I$14:$I$509)</f>
        <v>0</v>
      </c>
      <c r="M11" s="4">
        <f>COUNTIF($K$14:$K$509,K11)</f>
        <v>0</v>
      </c>
      <c r="N11" s="136">
        <f>+L11*KmVerg</f>
        <v>0</v>
      </c>
      <c r="O11" s="49"/>
      <c r="S11" s="5"/>
      <c r="T11" s="5"/>
      <c r="U11" s="5"/>
    </row>
    <row r="12" spans="1:27" ht="12.75" customHeight="1"/>
    <row r="13" spans="1:27" ht="25.5" customHeight="1">
      <c r="B13" s="59" t="s">
        <v>10</v>
      </c>
      <c r="C13" s="12" t="s">
        <v>11</v>
      </c>
      <c r="D13" s="12" t="s">
        <v>12</v>
      </c>
      <c r="E13" s="12" t="s">
        <v>13</v>
      </c>
      <c r="F13" s="60" t="s">
        <v>15</v>
      </c>
      <c r="G13" s="38" t="s">
        <v>70</v>
      </c>
      <c r="H13" s="14" t="s">
        <v>16</v>
      </c>
      <c r="I13" s="14" t="s">
        <v>3</v>
      </c>
      <c r="J13" s="14" t="s">
        <v>17</v>
      </c>
      <c r="K13" s="13" t="s">
        <v>18</v>
      </c>
      <c r="L13" s="15" t="s">
        <v>72</v>
      </c>
      <c r="M13" s="13" t="s">
        <v>98</v>
      </c>
      <c r="N13" s="13" t="s">
        <v>73</v>
      </c>
      <c r="O13" s="13" t="s">
        <v>99</v>
      </c>
      <c r="P13" s="13" t="s">
        <v>19</v>
      </c>
      <c r="Q13" s="13" t="s">
        <v>76</v>
      </c>
      <c r="R13" s="13" t="s">
        <v>77</v>
      </c>
      <c r="S13" s="14" t="s">
        <v>14</v>
      </c>
      <c r="T13" s="82" t="s">
        <v>84</v>
      </c>
      <c r="U13" s="82" t="s">
        <v>102</v>
      </c>
      <c r="V13" s="16" t="s">
        <v>20</v>
      </c>
      <c r="Y13" s="49" t="s">
        <v>105</v>
      </c>
      <c r="Z13" s="49" t="s">
        <v>103</v>
      </c>
      <c r="AA13" s="49" t="s">
        <v>104</v>
      </c>
    </row>
    <row r="14" spans="1:27" ht="12.75" customHeight="1">
      <c r="B14" s="17" t="str">
        <f t="shared" ref="B14:B77" si="0">IF(F14="","",MONTH(F14))</f>
        <v/>
      </c>
      <c r="C14" s="17" t="str">
        <f>IF(F14="","",INT((F14-SUM(MOD(DATE(YEAR(F14-MOD(F14-2,7)+3),1,2),{1E+99;7})*{1;-1})+5)/7))</f>
        <v/>
      </c>
      <c r="D14" s="18" t="str">
        <f t="shared" ref="D14:D77" si="1">IF(F14="","",F14)</f>
        <v/>
      </c>
      <c r="E14" s="17" t="str">
        <f>IF(F14="","",1)</f>
        <v/>
      </c>
      <c r="F14" s="10"/>
      <c r="G14" s="39" t="s">
        <v>70</v>
      </c>
      <c r="H14" s="21">
        <f>Beginstand</f>
        <v>1</v>
      </c>
      <c r="I14" s="20" t="str">
        <f t="shared" ref="I14:I77" si="2">IF(J14="","",IF(F13="","",J14-H14))</f>
        <v/>
      </c>
      <c r="J14" s="19" t="str">
        <f t="shared" ref="J14:J37" si="3">IF(F14="","",IF(X14="","",H14+X14))</f>
        <v/>
      </c>
      <c r="K14" s="11" t="str">
        <f t="shared" ref="K14:K37" si="4">IF(G14="Ritcode","",VLOOKUP(G14,TabelStandaardRitten,2,FALSE))</f>
        <v/>
      </c>
      <c r="L14" s="11" t="str">
        <f t="shared" ref="L14:L37" si="5">IF(G14="Ritcode","",VLOOKUP(G14,TabelStandaardRitten,4,FALSE))</f>
        <v/>
      </c>
      <c r="M14" s="11" t="str">
        <f t="shared" ref="M14:M37" si="6">IF(G14="Ritcode","",VLOOKUP(G14,TabelStandaardRitten,5,FALSE))</f>
        <v/>
      </c>
      <c r="N14" s="11" t="str">
        <f t="shared" ref="N14:N37" si="7">IF(G14="Ritcode","",VLOOKUP(G14,TabelStandaardRitten,6,FALSE))</f>
        <v/>
      </c>
      <c r="O14" s="11" t="str">
        <f t="shared" ref="O14:O37" si="8">IF(G14="Ritcode","",VLOOKUP(G14,TabelStandaardRitten,7,FALSE))</f>
        <v/>
      </c>
      <c r="P14" s="11" t="str">
        <f t="shared" ref="P14:P37" si="9">IF(G14="Ritcode","",VLOOKUP(G14,TabelStandaardRitten,8,FALSE))</f>
        <v/>
      </c>
      <c r="Q14" s="11" t="str">
        <f t="shared" ref="Q14:Q37" si="10">IF(G14="Ritcode","",VLOOKUP(G14,TabelStandaardRitten,9,FALSE))</f>
        <v/>
      </c>
      <c r="R14" s="11" t="str">
        <f t="shared" ref="R14:R37" si="11">IF(G14="Ritcode","",IF(VLOOKUP(G14,TabelStandaardRitten,10,FALSE)="","",VLOOKUP(G14,TabelStandaardRitten,10,FALSE)))</f>
        <v/>
      </c>
      <c r="S14" s="11"/>
      <c r="T14" s="73" t="str">
        <f t="shared" ref="T14:T37" si="12">IF(ISERROR(VLOOKUP(G14,TabelStandaardRitten,11,FALSE)),"",IF(VLOOKUP(G14,TabelStandaardRitten,11,FALSE)=0,"",VLOOKUP(G14,TabelStandaardRitten,11,FALSE)))</f>
        <v/>
      </c>
      <c r="U14" s="73" t="str">
        <f t="shared" ref="U14:U37" si="13">IF(ISERROR(VLOOKUP(G14,TabelStandaardRitten,12,FALSE)),"",IF(VLOOKUP(G14,TabelStandaardRitten,12,FALSE)=0,"",VLOOKUP(G14,TabelStandaardRitten,12,FALSE)))</f>
        <v/>
      </c>
      <c r="V14" s="20" t="str">
        <f>IF(I14="","",I14)</f>
        <v/>
      </c>
      <c r="X14" s="49" t="str">
        <f t="shared" ref="X14:X77" si="14">IF(G14="Ritcode","",VLOOKUP(G14,TabelStandaardRitten,3,FALSE))</f>
        <v/>
      </c>
      <c r="Y14" s="49" t="str">
        <f>B14&amp;K14</f>
        <v/>
      </c>
      <c r="Z14" s="49" t="str">
        <f>B14&amp;T14</f>
        <v/>
      </c>
      <c r="AA14" s="49" t="str">
        <f>B14&amp;U14</f>
        <v/>
      </c>
    </row>
    <row r="15" spans="1:27" ht="12.75" customHeight="1">
      <c r="B15" s="17" t="str">
        <f t="shared" si="0"/>
        <v/>
      </c>
      <c r="C15" s="17" t="str">
        <f>IF(F15="","",INT((F15-SUM(MOD(DATE(YEAR(F15-MOD(F15-2,7)+3),1,2),{1E+99;7})*{1;-1})+5)/7))</f>
        <v/>
      </c>
      <c r="D15" s="18" t="str">
        <f t="shared" si="1"/>
        <v/>
      </c>
      <c r="E15" s="17" t="str">
        <f t="shared" ref="E15:E78" si="15">IF(F15="","",IF(F15=F14,E14+1,1))</f>
        <v/>
      </c>
      <c r="F15" s="10"/>
      <c r="G15" s="39" t="s">
        <v>70</v>
      </c>
      <c r="H15" s="21" t="str">
        <f t="shared" ref="H15:H78" si="16">IF(F15="","",J14)</f>
        <v/>
      </c>
      <c r="I15" s="20" t="str">
        <f t="shared" si="2"/>
        <v/>
      </c>
      <c r="J15" s="19" t="str">
        <f t="shared" si="3"/>
        <v/>
      </c>
      <c r="K15" s="11" t="str">
        <f t="shared" si="4"/>
        <v/>
      </c>
      <c r="L15" s="11" t="str">
        <f t="shared" si="5"/>
        <v/>
      </c>
      <c r="M15" s="11" t="str">
        <f t="shared" si="6"/>
        <v/>
      </c>
      <c r="N15" s="11" t="str">
        <f t="shared" si="7"/>
        <v/>
      </c>
      <c r="O15" s="11" t="str">
        <f t="shared" si="8"/>
        <v/>
      </c>
      <c r="P15" s="11" t="str">
        <f t="shared" si="9"/>
        <v/>
      </c>
      <c r="Q15" s="11" t="str">
        <f t="shared" si="10"/>
        <v/>
      </c>
      <c r="R15" s="11" t="str">
        <f t="shared" si="11"/>
        <v/>
      </c>
      <c r="S15" s="11"/>
      <c r="T15" s="73" t="str">
        <f t="shared" si="12"/>
        <v/>
      </c>
      <c r="U15" s="73" t="str">
        <f t="shared" si="13"/>
        <v/>
      </c>
      <c r="V15" s="20" t="str">
        <f t="shared" ref="V15:V78" si="17">IF(I15="","",I15+V14)</f>
        <v/>
      </c>
      <c r="X15" s="49" t="str">
        <f t="shared" si="14"/>
        <v/>
      </c>
      <c r="Y15" s="49" t="str">
        <f t="shared" ref="Y15:Y34" si="18">B15&amp;K15</f>
        <v/>
      </c>
      <c r="Z15" s="49" t="str">
        <f t="shared" ref="Z15:Z34" si="19">B15&amp;T15</f>
        <v/>
      </c>
      <c r="AA15" s="49" t="str">
        <f t="shared" ref="AA15:AA34" si="20">B15&amp;U15</f>
        <v/>
      </c>
    </row>
    <row r="16" spans="1:27" ht="12.75" customHeight="1">
      <c r="B16" s="17" t="str">
        <f t="shared" si="0"/>
        <v/>
      </c>
      <c r="C16" s="17" t="str">
        <f>IF(F16="","",INT((F16-SUM(MOD(DATE(YEAR(F16-MOD(F16-2,7)+3),1,2),{1E+99;7})*{1;-1})+5)/7))</f>
        <v/>
      </c>
      <c r="D16" s="18" t="str">
        <f t="shared" si="1"/>
        <v/>
      </c>
      <c r="E16" s="17" t="str">
        <f t="shared" si="15"/>
        <v/>
      </c>
      <c r="F16" s="10"/>
      <c r="G16" s="39" t="s">
        <v>70</v>
      </c>
      <c r="H16" s="21" t="str">
        <f t="shared" si="16"/>
        <v/>
      </c>
      <c r="I16" s="20" t="str">
        <f t="shared" si="2"/>
        <v/>
      </c>
      <c r="J16" s="19" t="str">
        <f t="shared" si="3"/>
        <v/>
      </c>
      <c r="K16" s="11" t="str">
        <f t="shared" si="4"/>
        <v/>
      </c>
      <c r="L16" s="11" t="str">
        <f t="shared" si="5"/>
        <v/>
      </c>
      <c r="M16" s="11" t="str">
        <f t="shared" si="6"/>
        <v/>
      </c>
      <c r="N16" s="11" t="str">
        <f t="shared" si="7"/>
        <v/>
      </c>
      <c r="O16" s="11" t="str">
        <f t="shared" si="8"/>
        <v/>
      </c>
      <c r="P16" s="11" t="str">
        <f t="shared" si="9"/>
        <v/>
      </c>
      <c r="Q16" s="11" t="str">
        <f t="shared" si="10"/>
        <v/>
      </c>
      <c r="R16" s="11" t="str">
        <f t="shared" si="11"/>
        <v/>
      </c>
      <c r="S16" s="11"/>
      <c r="T16" s="73" t="str">
        <f t="shared" si="12"/>
        <v/>
      </c>
      <c r="U16" s="73" t="str">
        <f t="shared" si="13"/>
        <v/>
      </c>
      <c r="V16" s="20" t="str">
        <f t="shared" si="17"/>
        <v/>
      </c>
      <c r="X16" s="49" t="str">
        <f t="shared" si="14"/>
        <v/>
      </c>
      <c r="Y16" s="49" t="str">
        <f t="shared" si="18"/>
        <v/>
      </c>
      <c r="Z16" s="49" t="str">
        <f t="shared" si="19"/>
        <v/>
      </c>
      <c r="AA16" s="49" t="str">
        <f t="shared" si="20"/>
        <v/>
      </c>
    </row>
    <row r="17" spans="2:27" ht="12.75" customHeight="1">
      <c r="B17" s="17" t="str">
        <f t="shared" si="0"/>
        <v/>
      </c>
      <c r="C17" s="17" t="str">
        <f>IF(F17="","",INT((F17-SUM(MOD(DATE(YEAR(F17-MOD(F17-2,7)+3),1,2),{1E+99;7})*{1;-1})+5)/7))</f>
        <v/>
      </c>
      <c r="D17" s="18" t="str">
        <f t="shared" si="1"/>
        <v/>
      </c>
      <c r="E17" s="17" t="str">
        <f t="shared" si="15"/>
        <v/>
      </c>
      <c r="F17" s="10"/>
      <c r="G17" s="39" t="s">
        <v>70</v>
      </c>
      <c r="H17" s="21" t="str">
        <f t="shared" si="16"/>
        <v/>
      </c>
      <c r="I17" s="20" t="str">
        <f t="shared" si="2"/>
        <v/>
      </c>
      <c r="J17" s="19" t="str">
        <f t="shared" si="3"/>
        <v/>
      </c>
      <c r="K17" s="11" t="str">
        <f t="shared" si="4"/>
        <v/>
      </c>
      <c r="L17" s="11" t="str">
        <f t="shared" si="5"/>
        <v/>
      </c>
      <c r="M17" s="11" t="str">
        <f t="shared" si="6"/>
        <v/>
      </c>
      <c r="N17" s="11" t="str">
        <f t="shared" si="7"/>
        <v/>
      </c>
      <c r="O17" s="11" t="str">
        <f t="shared" si="8"/>
        <v/>
      </c>
      <c r="P17" s="11" t="str">
        <f t="shared" si="9"/>
        <v/>
      </c>
      <c r="Q17" s="11" t="str">
        <f t="shared" si="10"/>
        <v/>
      </c>
      <c r="R17" s="11" t="str">
        <f t="shared" si="11"/>
        <v/>
      </c>
      <c r="S17" s="11"/>
      <c r="T17" s="73" t="str">
        <f t="shared" si="12"/>
        <v/>
      </c>
      <c r="U17" s="73" t="str">
        <f t="shared" si="13"/>
        <v/>
      </c>
      <c r="V17" s="20" t="str">
        <f t="shared" si="17"/>
        <v/>
      </c>
      <c r="X17" s="49" t="str">
        <f t="shared" si="14"/>
        <v/>
      </c>
      <c r="Y17" s="49" t="str">
        <f t="shared" si="18"/>
        <v/>
      </c>
      <c r="Z17" s="49" t="str">
        <f t="shared" si="19"/>
        <v/>
      </c>
      <c r="AA17" s="49" t="str">
        <f t="shared" si="20"/>
        <v/>
      </c>
    </row>
    <row r="18" spans="2:27" ht="12.75" customHeight="1">
      <c r="B18" s="17" t="str">
        <f t="shared" si="0"/>
        <v/>
      </c>
      <c r="C18" s="17" t="str">
        <f>IF(F18="","",INT((F18-SUM(MOD(DATE(YEAR(F18-MOD(F18-2,7)+3),1,2),{1E+99;7})*{1;-1})+5)/7))</f>
        <v/>
      </c>
      <c r="D18" s="18" t="str">
        <f t="shared" si="1"/>
        <v/>
      </c>
      <c r="E18" s="17" t="str">
        <f t="shared" si="15"/>
        <v/>
      </c>
      <c r="F18" s="10"/>
      <c r="G18" s="39" t="s">
        <v>70</v>
      </c>
      <c r="H18" s="21" t="str">
        <f t="shared" si="16"/>
        <v/>
      </c>
      <c r="I18" s="20" t="str">
        <f t="shared" si="2"/>
        <v/>
      </c>
      <c r="J18" s="19" t="str">
        <f t="shared" si="3"/>
        <v/>
      </c>
      <c r="K18" s="11" t="str">
        <f t="shared" si="4"/>
        <v/>
      </c>
      <c r="L18" s="11" t="str">
        <f t="shared" si="5"/>
        <v/>
      </c>
      <c r="M18" s="11" t="str">
        <f t="shared" si="6"/>
        <v/>
      </c>
      <c r="N18" s="11" t="str">
        <f t="shared" si="7"/>
        <v/>
      </c>
      <c r="O18" s="11" t="str">
        <f t="shared" si="8"/>
        <v/>
      </c>
      <c r="P18" s="11" t="str">
        <f t="shared" si="9"/>
        <v/>
      </c>
      <c r="Q18" s="11" t="str">
        <f t="shared" si="10"/>
        <v/>
      </c>
      <c r="R18" s="11" t="str">
        <f t="shared" si="11"/>
        <v/>
      </c>
      <c r="S18" s="11"/>
      <c r="T18" s="73" t="str">
        <f t="shared" si="12"/>
        <v/>
      </c>
      <c r="U18" s="73" t="str">
        <f t="shared" si="13"/>
        <v/>
      </c>
      <c r="V18" s="20" t="str">
        <f t="shared" si="17"/>
        <v/>
      </c>
      <c r="X18" s="49" t="str">
        <f t="shared" si="14"/>
        <v/>
      </c>
      <c r="Y18" s="49" t="str">
        <f t="shared" si="18"/>
        <v/>
      </c>
      <c r="Z18" s="49" t="str">
        <f t="shared" si="19"/>
        <v/>
      </c>
      <c r="AA18" s="49" t="str">
        <f t="shared" si="20"/>
        <v/>
      </c>
    </row>
    <row r="19" spans="2:27" ht="12.75" customHeight="1">
      <c r="B19" s="17" t="str">
        <f t="shared" si="0"/>
        <v/>
      </c>
      <c r="C19" s="17" t="str">
        <f>IF(F19="","",INT((F19-SUM(MOD(DATE(YEAR(F19-MOD(F19-2,7)+3),1,2),{1E+99;7})*{1;-1})+5)/7))</f>
        <v/>
      </c>
      <c r="D19" s="18" t="str">
        <f t="shared" si="1"/>
        <v/>
      </c>
      <c r="E19" s="17" t="str">
        <f t="shared" si="15"/>
        <v/>
      </c>
      <c r="F19" s="10"/>
      <c r="G19" s="39" t="s">
        <v>70</v>
      </c>
      <c r="H19" s="21" t="str">
        <f t="shared" si="16"/>
        <v/>
      </c>
      <c r="I19" s="20" t="str">
        <f t="shared" si="2"/>
        <v/>
      </c>
      <c r="J19" s="19" t="str">
        <f t="shared" si="3"/>
        <v/>
      </c>
      <c r="K19" s="11" t="str">
        <f t="shared" si="4"/>
        <v/>
      </c>
      <c r="L19" s="11" t="str">
        <f t="shared" si="5"/>
        <v/>
      </c>
      <c r="M19" s="11" t="str">
        <f t="shared" si="6"/>
        <v/>
      </c>
      <c r="N19" s="11" t="str">
        <f t="shared" si="7"/>
        <v/>
      </c>
      <c r="O19" s="11" t="str">
        <f t="shared" si="8"/>
        <v/>
      </c>
      <c r="P19" s="11" t="str">
        <f t="shared" si="9"/>
        <v/>
      </c>
      <c r="Q19" s="11" t="str">
        <f t="shared" si="10"/>
        <v/>
      </c>
      <c r="R19" s="11" t="str">
        <f t="shared" si="11"/>
        <v/>
      </c>
      <c r="S19" s="11"/>
      <c r="T19" s="73" t="str">
        <f t="shared" si="12"/>
        <v/>
      </c>
      <c r="U19" s="73" t="str">
        <f t="shared" si="13"/>
        <v/>
      </c>
      <c r="V19" s="20" t="str">
        <f t="shared" si="17"/>
        <v/>
      </c>
      <c r="X19" s="49" t="str">
        <f t="shared" si="14"/>
        <v/>
      </c>
      <c r="Y19" s="49" t="str">
        <f t="shared" si="18"/>
        <v/>
      </c>
      <c r="Z19" s="49" t="str">
        <f t="shared" si="19"/>
        <v/>
      </c>
      <c r="AA19" s="49" t="str">
        <f t="shared" si="20"/>
        <v/>
      </c>
    </row>
    <row r="20" spans="2:27" ht="12.75" customHeight="1">
      <c r="B20" s="17" t="str">
        <f t="shared" si="0"/>
        <v/>
      </c>
      <c r="C20" s="17" t="str">
        <f>IF(F20="","",INT((F20-SUM(MOD(DATE(YEAR(F20-MOD(F20-2,7)+3),1,2),{1E+99;7})*{1;-1})+5)/7))</f>
        <v/>
      </c>
      <c r="D20" s="18" t="str">
        <f t="shared" si="1"/>
        <v/>
      </c>
      <c r="E20" s="17" t="str">
        <f t="shared" si="15"/>
        <v/>
      </c>
      <c r="F20" s="10"/>
      <c r="G20" s="39" t="s">
        <v>70</v>
      </c>
      <c r="H20" s="21" t="str">
        <f t="shared" si="16"/>
        <v/>
      </c>
      <c r="I20" s="20" t="str">
        <f t="shared" si="2"/>
        <v/>
      </c>
      <c r="J20" s="19" t="str">
        <f t="shared" si="3"/>
        <v/>
      </c>
      <c r="K20" s="11" t="str">
        <f t="shared" si="4"/>
        <v/>
      </c>
      <c r="L20" s="11" t="str">
        <f t="shared" si="5"/>
        <v/>
      </c>
      <c r="M20" s="11" t="str">
        <f t="shared" si="6"/>
        <v/>
      </c>
      <c r="N20" s="11" t="str">
        <f t="shared" si="7"/>
        <v/>
      </c>
      <c r="O20" s="11" t="str">
        <f t="shared" si="8"/>
        <v/>
      </c>
      <c r="P20" s="11" t="str">
        <f t="shared" si="9"/>
        <v/>
      </c>
      <c r="Q20" s="11" t="str">
        <f t="shared" si="10"/>
        <v/>
      </c>
      <c r="R20" s="11" t="str">
        <f t="shared" si="11"/>
        <v/>
      </c>
      <c r="S20" s="11"/>
      <c r="T20" s="73" t="str">
        <f t="shared" si="12"/>
        <v/>
      </c>
      <c r="U20" s="73" t="str">
        <f t="shared" si="13"/>
        <v/>
      </c>
      <c r="V20" s="20" t="str">
        <f t="shared" si="17"/>
        <v/>
      </c>
      <c r="X20" s="49" t="str">
        <f t="shared" si="14"/>
        <v/>
      </c>
      <c r="Y20" s="49" t="str">
        <f t="shared" si="18"/>
        <v/>
      </c>
      <c r="Z20" s="49" t="str">
        <f t="shared" si="19"/>
        <v/>
      </c>
      <c r="AA20" s="49" t="str">
        <f t="shared" si="20"/>
        <v/>
      </c>
    </row>
    <row r="21" spans="2:27" ht="12.75" customHeight="1">
      <c r="B21" s="17" t="str">
        <f t="shared" si="0"/>
        <v/>
      </c>
      <c r="C21" s="17" t="str">
        <f>IF(F21="","",INT((F21-SUM(MOD(DATE(YEAR(F21-MOD(F21-2,7)+3),1,2),{1E+99;7})*{1;-1})+5)/7))</f>
        <v/>
      </c>
      <c r="D21" s="18" t="str">
        <f t="shared" si="1"/>
        <v/>
      </c>
      <c r="E21" s="17" t="str">
        <f t="shared" si="15"/>
        <v/>
      </c>
      <c r="F21" s="10"/>
      <c r="G21" s="39" t="s">
        <v>70</v>
      </c>
      <c r="H21" s="21" t="str">
        <f t="shared" si="16"/>
        <v/>
      </c>
      <c r="I21" s="20" t="str">
        <f t="shared" si="2"/>
        <v/>
      </c>
      <c r="J21" s="19" t="str">
        <f t="shared" si="3"/>
        <v/>
      </c>
      <c r="K21" s="11" t="str">
        <f t="shared" si="4"/>
        <v/>
      </c>
      <c r="L21" s="11" t="str">
        <f t="shared" si="5"/>
        <v/>
      </c>
      <c r="M21" s="11" t="str">
        <f t="shared" si="6"/>
        <v/>
      </c>
      <c r="N21" s="11" t="str">
        <f t="shared" si="7"/>
        <v/>
      </c>
      <c r="O21" s="11" t="str">
        <f t="shared" si="8"/>
        <v/>
      </c>
      <c r="P21" s="11" t="str">
        <f t="shared" si="9"/>
        <v/>
      </c>
      <c r="Q21" s="11" t="str">
        <f t="shared" si="10"/>
        <v/>
      </c>
      <c r="R21" s="11" t="str">
        <f t="shared" si="11"/>
        <v/>
      </c>
      <c r="S21" s="11"/>
      <c r="T21" s="73" t="str">
        <f t="shared" si="12"/>
        <v/>
      </c>
      <c r="U21" s="73" t="str">
        <f t="shared" si="13"/>
        <v/>
      </c>
      <c r="V21" s="20" t="str">
        <f t="shared" si="17"/>
        <v/>
      </c>
      <c r="X21" s="49" t="str">
        <f t="shared" si="14"/>
        <v/>
      </c>
      <c r="Y21" s="49" t="str">
        <f t="shared" si="18"/>
        <v/>
      </c>
      <c r="Z21" s="49" t="str">
        <f t="shared" si="19"/>
        <v/>
      </c>
      <c r="AA21" s="49" t="str">
        <f t="shared" si="20"/>
        <v/>
      </c>
    </row>
    <row r="22" spans="2:27" ht="12.75" customHeight="1">
      <c r="B22" s="17" t="str">
        <f t="shared" si="0"/>
        <v/>
      </c>
      <c r="C22" s="17" t="str">
        <f>IF(F22="","",INT((F22-SUM(MOD(DATE(YEAR(F22-MOD(F22-2,7)+3),1,2),{1E+99;7})*{1;-1})+5)/7))</f>
        <v/>
      </c>
      <c r="D22" s="18" t="str">
        <f t="shared" si="1"/>
        <v/>
      </c>
      <c r="E22" s="17" t="str">
        <f t="shared" si="15"/>
        <v/>
      </c>
      <c r="F22" s="10"/>
      <c r="G22" s="39" t="s">
        <v>70</v>
      </c>
      <c r="H22" s="21" t="str">
        <f t="shared" si="16"/>
        <v/>
      </c>
      <c r="I22" s="20" t="str">
        <f t="shared" si="2"/>
        <v/>
      </c>
      <c r="J22" s="19" t="str">
        <f t="shared" si="3"/>
        <v/>
      </c>
      <c r="K22" s="11" t="str">
        <f t="shared" si="4"/>
        <v/>
      </c>
      <c r="L22" s="11" t="str">
        <f t="shared" si="5"/>
        <v/>
      </c>
      <c r="M22" s="11" t="str">
        <f t="shared" si="6"/>
        <v/>
      </c>
      <c r="N22" s="11" t="str">
        <f t="shared" si="7"/>
        <v/>
      </c>
      <c r="O22" s="11" t="str">
        <f t="shared" si="8"/>
        <v/>
      </c>
      <c r="P22" s="11" t="str">
        <f t="shared" si="9"/>
        <v/>
      </c>
      <c r="Q22" s="11" t="str">
        <f t="shared" si="10"/>
        <v/>
      </c>
      <c r="R22" s="11" t="str">
        <f t="shared" si="11"/>
        <v/>
      </c>
      <c r="S22" s="11"/>
      <c r="T22" s="73" t="str">
        <f t="shared" si="12"/>
        <v/>
      </c>
      <c r="U22" s="73" t="str">
        <f t="shared" si="13"/>
        <v/>
      </c>
      <c r="V22" s="20" t="str">
        <f t="shared" si="17"/>
        <v/>
      </c>
      <c r="X22" s="49" t="str">
        <f t="shared" si="14"/>
        <v/>
      </c>
      <c r="Y22" s="49" t="str">
        <f t="shared" si="18"/>
        <v/>
      </c>
      <c r="Z22" s="49" t="str">
        <f t="shared" si="19"/>
        <v/>
      </c>
      <c r="AA22" s="49" t="str">
        <f t="shared" si="20"/>
        <v/>
      </c>
    </row>
    <row r="23" spans="2:27" ht="12.75" customHeight="1">
      <c r="B23" s="17" t="str">
        <f t="shared" si="0"/>
        <v/>
      </c>
      <c r="C23" s="17" t="str">
        <f>IF(F23="","",INT((F23-SUM(MOD(DATE(YEAR(F23-MOD(F23-2,7)+3),1,2),{1E+99;7})*{1;-1})+5)/7))</f>
        <v/>
      </c>
      <c r="D23" s="18" t="str">
        <f t="shared" si="1"/>
        <v/>
      </c>
      <c r="E23" s="17" t="str">
        <f t="shared" si="15"/>
        <v/>
      </c>
      <c r="F23" s="10"/>
      <c r="G23" s="39" t="s">
        <v>70</v>
      </c>
      <c r="H23" s="21" t="str">
        <f t="shared" si="16"/>
        <v/>
      </c>
      <c r="I23" s="20" t="str">
        <f t="shared" si="2"/>
        <v/>
      </c>
      <c r="J23" s="19" t="str">
        <f t="shared" si="3"/>
        <v/>
      </c>
      <c r="K23" s="11" t="str">
        <f t="shared" si="4"/>
        <v/>
      </c>
      <c r="L23" s="11" t="str">
        <f t="shared" si="5"/>
        <v/>
      </c>
      <c r="M23" s="11" t="str">
        <f t="shared" si="6"/>
        <v/>
      </c>
      <c r="N23" s="11" t="str">
        <f t="shared" si="7"/>
        <v/>
      </c>
      <c r="O23" s="11" t="str">
        <f t="shared" si="8"/>
        <v/>
      </c>
      <c r="P23" s="11" t="str">
        <f t="shared" si="9"/>
        <v/>
      </c>
      <c r="Q23" s="11" t="str">
        <f t="shared" si="10"/>
        <v/>
      </c>
      <c r="R23" s="11" t="str">
        <f t="shared" si="11"/>
        <v/>
      </c>
      <c r="S23" s="11"/>
      <c r="T23" s="73" t="str">
        <f t="shared" si="12"/>
        <v/>
      </c>
      <c r="U23" s="73" t="str">
        <f t="shared" si="13"/>
        <v/>
      </c>
      <c r="V23" s="20" t="str">
        <f t="shared" si="17"/>
        <v/>
      </c>
      <c r="X23" s="49" t="str">
        <f t="shared" si="14"/>
        <v/>
      </c>
      <c r="Y23" s="49" t="str">
        <f t="shared" si="18"/>
        <v/>
      </c>
      <c r="Z23" s="49" t="str">
        <f t="shared" si="19"/>
        <v/>
      </c>
      <c r="AA23" s="49" t="str">
        <f t="shared" si="20"/>
        <v/>
      </c>
    </row>
    <row r="24" spans="2:27" ht="12.75" customHeight="1">
      <c r="B24" s="17" t="str">
        <f t="shared" si="0"/>
        <v/>
      </c>
      <c r="C24" s="17" t="str">
        <f>IF(F24="","",INT((F24-SUM(MOD(DATE(YEAR(F24-MOD(F24-2,7)+3),1,2),{1E+99;7})*{1;-1})+5)/7))</f>
        <v/>
      </c>
      <c r="D24" s="18" t="str">
        <f t="shared" si="1"/>
        <v/>
      </c>
      <c r="E24" s="17" t="str">
        <f t="shared" si="15"/>
        <v/>
      </c>
      <c r="F24" s="10"/>
      <c r="G24" s="39" t="s">
        <v>70</v>
      </c>
      <c r="H24" s="21" t="str">
        <f t="shared" si="16"/>
        <v/>
      </c>
      <c r="I24" s="20" t="str">
        <f t="shared" si="2"/>
        <v/>
      </c>
      <c r="J24" s="19" t="str">
        <f t="shared" si="3"/>
        <v/>
      </c>
      <c r="K24" s="11" t="str">
        <f t="shared" si="4"/>
        <v/>
      </c>
      <c r="L24" s="11" t="str">
        <f t="shared" si="5"/>
        <v/>
      </c>
      <c r="M24" s="11" t="str">
        <f t="shared" si="6"/>
        <v/>
      </c>
      <c r="N24" s="11" t="str">
        <f t="shared" si="7"/>
        <v/>
      </c>
      <c r="O24" s="11" t="str">
        <f t="shared" si="8"/>
        <v/>
      </c>
      <c r="P24" s="11" t="str">
        <f t="shared" si="9"/>
        <v/>
      </c>
      <c r="Q24" s="11" t="str">
        <f t="shared" si="10"/>
        <v/>
      </c>
      <c r="R24" s="11" t="str">
        <f t="shared" si="11"/>
        <v/>
      </c>
      <c r="S24" s="11"/>
      <c r="T24" s="73" t="str">
        <f t="shared" si="12"/>
        <v/>
      </c>
      <c r="U24" s="73" t="str">
        <f t="shared" si="13"/>
        <v/>
      </c>
      <c r="V24" s="20" t="str">
        <f t="shared" si="17"/>
        <v/>
      </c>
      <c r="X24" s="49" t="str">
        <f t="shared" si="14"/>
        <v/>
      </c>
      <c r="Y24" s="49" t="str">
        <f t="shared" si="18"/>
        <v/>
      </c>
      <c r="Z24" s="49" t="str">
        <f t="shared" si="19"/>
        <v/>
      </c>
      <c r="AA24" s="49" t="str">
        <f t="shared" si="20"/>
        <v/>
      </c>
    </row>
    <row r="25" spans="2:27" ht="12.75" customHeight="1">
      <c r="B25" s="17" t="str">
        <f t="shared" si="0"/>
        <v/>
      </c>
      <c r="C25" s="17" t="str">
        <f>IF(F25="","",INT((F25-SUM(MOD(DATE(YEAR(F25-MOD(F25-2,7)+3),1,2),{1E+99;7})*{1;-1})+5)/7))</f>
        <v/>
      </c>
      <c r="D25" s="18" t="str">
        <f t="shared" si="1"/>
        <v/>
      </c>
      <c r="E25" s="17" t="str">
        <f t="shared" si="15"/>
        <v/>
      </c>
      <c r="F25" s="10"/>
      <c r="G25" s="39" t="s">
        <v>70</v>
      </c>
      <c r="H25" s="21" t="str">
        <f t="shared" si="16"/>
        <v/>
      </c>
      <c r="I25" s="20" t="str">
        <f t="shared" si="2"/>
        <v/>
      </c>
      <c r="J25" s="19" t="str">
        <f t="shared" si="3"/>
        <v/>
      </c>
      <c r="K25" s="11" t="str">
        <f t="shared" si="4"/>
        <v/>
      </c>
      <c r="L25" s="11" t="str">
        <f t="shared" si="5"/>
        <v/>
      </c>
      <c r="M25" s="11" t="str">
        <f t="shared" si="6"/>
        <v/>
      </c>
      <c r="N25" s="11" t="str">
        <f t="shared" si="7"/>
        <v/>
      </c>
      <c r="O25" s="11" t="str">
        <f t="shared" si="8"/>
        <v/>
      </c>
      <c r="P25" s="11" t="str">
        <f t="shared" si="9"/>
        <v/>
      </c>
      <c r="Q25" s="11" t="str">
        <f t="shared" si="10"/>
        <v/>
      </c>
      <c r="R25" s="11" t="str">
        <f t="shared" si="11"/>
        <v/>
      </c>
      <c r="S25" s="11"/>
      <c r="T25" s="73" t="str">
        <f t="shared" si="12"/>
        <v/>
      </c>
      <c r="U25" s="73" t="str">
        <f t="shared" si="13"/>
        <v/>
      </c>
      <c r="V25" s="20" t="str">
        <f t="shared" si="17"/>
        <v/>
      </c>
      <c r="X25" s="49" t="str">
        <f t="shared" si="14"/>
        <v/>
      </c>
      <c r="Y25" s="49" t="str">
        <f t="shared" si="18"/>
        <v/>
      </c>
      <c r="Z25" s="49" t="str">
        <f t="shared" si="19"/>
        <v/>
      </c>
      <c r="AA25" s="49" t="str">
        <f t="shared" si="20"/>
        <v/>
      </c>
    </row>
    <row r="26" spans="2:27" ht="12.75" customHeight="1">
      <c r="B26" s="17" t="str">
        <f t="shared" si="0"/>
        <v/>
      </c>
      <c r="C26" s="17" t="str">
        <f>IF(F26="","",INT((F26-SUM(MOD(DATE(YEAR(F26-MOD(F26-2,7)+3),1,2),{1E+99;7})*{1;-1})+5)/7))</f>
        <v/>
      </c>
      <c r="D26" s="18" t="str">
        <f t="shared" si="1"/>
        <v/>
      </c>
      <c r="E26" s="17" t="str">
        <f t="shared" si="15"/>
        <v/>
      </c>
      <c r="F26" s="10"/>
      <c r="G26" s="39" t="s">
        <v>70</v>
      </c>
      <c r="H26" s="21" t="str">
        <f t="shared" si="16"/>
        <v/>
      </c>
      <c r="I26" s="20" t="str">
        <f t="shared" si="2"/>
        <v/>
      </c>
      <c r="J26" s="19" t="str">
        <f t="shared" si="3"/>
        <v/>
      </c>
      <c r="K26" s="11" t="str">
        <f t="shared" si="4"/>
        <v/>
      </c>
      <c r="L26" s="11" t="str">
        <f t="shared" si="5"/>
        <v/>
      </c>
      <c r="M26" s="11" t="str">
        <f t="shared" si="6"/>
        <v/>
      </c>
      <c r="N26" s="11" t="str">
        <f t="shared" si="7"/>
        <v/>
      </c>
      <c r="O26" s="11" t="str">
        <f t="shared" si="8"/>
        <v/>
      </c>
      <c r="P26" s="11" t="str">
        <f t="shared" si="9"/>
        <v/>
      </c>
      <c r="Q26" s="11" t="str">
        <f t="shared" si="10"/>
        <v/>
      </c>
      <c r="R26" s="11" t="str">
        <f t="shared" si="11"/>
        <v/>
      </c>
      <c r="S26" s="11"/>
      <c r="T26" s="73" t="str">
        <f t="shared" si="12"/>
        <v/>
      </c>
      <c r="U26" s="73" t="str">
        <f t="shared" si="13"/>
        <v/>
      </c>
      <c r="V26" s="20" t="str">
        <f t="shared" si="17"/>
        <v/>
      </c>
      <c r="X26" s="49" t="str">
        <f t="shared" si="14"/>
        <v/>
      </c>
      <c r="Y26" s="49" t="str">
        <f t="shared" si="18"/>
        <v/>
      </c>
      <c r="Z26" s="49" t="str">
        <f t="shared" si="19"/>
        <v/>
      </c>
      <c r="AA26" s="49" t="str">
        <f t="shared" si="20"/>
        <v/>
      </c>
    </row>
    <row r="27" spans="2:27" ht="12.75" customHeight="1">
      <c r="B27" s="17" t="str">
        <f t="shared" si="0"/>
        <v/>
      </c>
      <c r="C27" s="17" t="str">
        <f>IF(F27="","",INT((F27-SUM(MOD(DATE(YEAR(F27-MOD(F27-2,7)+3),1,2),{1E+99;7})*{1;-1})+5)/7))</f>
        <v/>
      </c>
      <c r="D27" s="18" t="str">
        <f t="shared" si="1"/>
        <v/>
      </c>
      <c r="E27" s="17" t="str">
        <f t="shared" si="15"/>
        <v/>
      </c>
      <c r="F27" s="10"/>
      <c r="G27" s="39" t="s">
        <v>70</v>
      </c>
      <c r="H27" s="21" t="str">
        <f t="shared" si="16"/>
        <v/>
      </c>
      <c r="I27" s="20" t="str">
        <f t="shared" si="2"/>
        <v/>
      </c>
      <c r="J27" s="19" t="str">
        <f t="shared" si="3"/>
        <v/>
      </c>
      <c r="K27" s="11" t="str">
        <f t="shared" si="4"/>
        <v/>
      </c>
      <c r="L27" s="11" t="str">
        <f t="shared" si="5"/>
        <v/>
      </c>
      <c r="M27" s="11" t="str">
        <f t="shared" si="6"/>
        <v/>
      </c>
      <c r="N27" s="11" t="str">
        <f t="shared" si="7"/>
        <v/>
      </c>
      <c r="O27" s="11" t="str">
        <f t="shared" si="8"/>
        <v/>
      </c>
      <c r="P27" s="11" t="str">
        <f t="shared" si="9"/>
        <v/>
      </c>
      <c r="Q27" s="11" t="str">
        <f t="shared" si="10"/>
        <v/>
      </c>
      <c r="R27" s="11" t="str">
        <f t="shared" si="11"/>
        <v/>
      </c>
      <c r="S27" s="11"/>
      <c r="T27" s="73" t="str">
        <f t="shared" si="12"/>
        <v/>
      </c>
      <c r="U27" s="73" t="str">
        <f t="shared" si="13"/>
        <v/>
      </c>
      <c r="V27" s="20" t="str">
        <f t="shared" si="17"/>
        <v/>
      </c>
      <c r="X27" s="49" t="str">
        <f t="shared" si="14"/>
        <v/>
      </c>
      <c r="Y27" s="49" t="str">
        <f t="shared" si="18"/>
        <v/>
      </c>
      <c r="Z27" s="49" t="str">
        <f t="shared" si="19"/>
        <v/>
      </c>
      <c r="AA27" s="49" t="str">
        <f t="shared" si="20"/>
        <v/>
      </c>
    </row>
    <row r="28" spans="2:27" ht="12.75" customHeight="1">
      <c r="B28" s="17" t="str">
        <f t="shared" si="0"/>
        <v/>
      </c>
      <c r="C28" s="17" t="str">
        <f>IF(F28="","",INT((F28-SUM(MOD(DATE(YEAR(F28-MOD(F28-2,7)+3),1,2),{1E+99;7})*{1;-1})+5)/7))</f>
        <v/>
      </c>
      <c r="D28" s="18" t="str">
        <f t="shared" si="1"/>
        <v/>
      </c>
      <c r="E28" s="17" t="str">
        <f t="shared" si="15"/>
        <v/>
      </c>
      <c r="F28" s="10"/>
      <c r="G28" s="39" t="s">
        <v>70</v>
      </c>
      <c r="H28" s="21" t="str">
        <f t="shared" si="16"/>
        <v/>
      </c>
      <c r="I28" s="20" t="str">
        <f t="shared" si="2"/>
        <v/>
      </c>
      <c r="J28" s="19" t="str">
        <f t="shared" si="3"/>
        <v/>
      </c>
      <c r="K28" s="11" t="str">
        <f t="shared" si="4"/>
        <v/>
      </c>
      <c r="L28" s="11" t="str">
        <f t="shared" si="5"/>
        <v/>
      </c>
      <c r="M28" s="11" t="str">
        <f t="shared" si="6"/>
        <v/>
      </c>
      <c r="N28" s="11" t="str">
        <f t="shared" si="7"/>
        <v/>
      </c>
      <c r="O28" s="11" t="str">
        <f t="shared" si="8"/>
        <v/>
      </c>
      <c r="P28" s="11" t="str">
        <f t="shared" si="9"/>
        <v/>
      </c>
      <c r="Q28" s="11" t="str">
        <f t="shared" si="10"/>
        <v/>
      </c>
      <c r="R28" s="11" t="str">
        <f t="shared" si="11"/>
        <v/>
      </c>
      <c r="S28" s="11"/>
      <c r="T28" s="73" t="str">
        <f t="shared" si="12"/>
        <v/>
      </c>
      <c r="U28" s="73" t="str">
        <f t="shared" si="13"/>
        <v/>
      </c>
      <c r="V28" s="20" t="str">
        <f t="shared" si="17"/>
        <v/>
      </c>
      <c r="X28" s="49" t="str">
        <f t="shared" si="14"/>
        <v/>
      </c>
      <c r="Y28" s="49" t="str">
        <f t="shared" si="18"/>
        <v/>
      </c>
      <c r="Z28" s="49" t="str">
        <f t="shared" si="19"/>
        <v/>
      </c>
      <c r="AA28" s="49" t="str">
        <f t="shared" si="20"/>
        <v/>
      </c>
    </row>
    <row r="29" spans="2:27" ht="12.75" customHeight="1">
      <c r="B29" s="17" t="str">
        <f t="shared" si="0"/>
        <v/>
      </c>
      <c r="C29" s="17" t="str">
        <f>IF(F29="","",INT((F29-SUM(MOD(DATE(YEAR(F29-MOD(F29-2,7)+3),1,2),{1E+99;7})*{1;-1})+5)/7))</f>
        <v/>
      </c>
      <c r="D29" s="18" t="str">
        <f t="shared" si="1"/>
        <v/>
      </c>
      <c r="E29" s="17" t="str">
        <f t="shared" si="15"/>
        <v/>
      </c>
      <c r="F29" s="10"/>
      <c r="G29" s="39" t="s">
        <v>70</v>
      </c>
      <c r="H29" s="21" t="str">
        <f t="shared" si="16"/>
        <v/>
      </c>
      <c r="I29" s="20" t="str">
        <f t="shared" si="2"/>
        <v/>
      </c>
      <c r="J29" s="19" t="str">
        <f t="shared" si="3"/>
        <v/>
      </c>
      <c r="K29" s="11" t="str">
        <f t="shared" si="4"/>
        <v/>
      </c>
      <c r="L29" s="11" t="str">
        <f t="shared" si="5"/>
        <v/>
      </c>
      <c r="M29" s="11" t="str">
        <f t="shared" si="6"/>
        <v/>
      </c>
      <c r="N29" s="11" t="str">
        <f t="shared" si="7"/>
        <v/>
      </c>
      <c r="O29" s="11" t="str">
        <f t="shared" si="8"/>
        <v/>
      </c>
      <c r="P29" s="11" t="str">
        <f t="shared" si="9"/>
        <v/>
      </c>
      <c r="Q29" s="11" t="str">
        <f t="shared" si="10"/>
        <v/>
      </c>
      <c r="R29" s="11" t="str">
        <f t="shared" si="11"/>
        <v/>
      </c>
      <c r="S29" s="11"/>
      <c r="T29" s="73" t="str">
        <f t="shared" si="12"/>
        <v/>
      </c>
      <c r="U29" s="73" t="str">
        <f t="shared" si="13"/>
        <v/>
      </c>
      <c r="V29" s="20" t="str">
        <f t="shared" si="17"/>
        <v/>
      </c>
      <c r="X29" s="49" t="str">
        <f t="shared" si="14"/>
        <v/>
      </c>
      <c r="Y29" s="49" t="str">
        <f t="shared" si="18"/>
        <v/>
      </c>
      <c r="Z29" s="49" t="str">
        <f t="shared" si="19"/>
        <v/>
      </c>
      <c r="AA29" s="49" t="str">
        <f t="shared" si="20"/>
        <v/>
      </c>
    </row>
    <row r="30" spans="2:27" ht="12.75" customHeight="1">
      <c r="B30" s="17" t="str">
        <f t="shared" si="0"/>
        <v/>
      </c>
      <c r="C30" s="17" t="str">
        <f>IF(F30="","",INT((F30-SUM(MOD(DATE(YEAR(F30-MOD(F30-2,7)+3),1,2),{1E+99;7})*{1;-1})+5)/7))</f>
        <v/>
      </c>
      <c r="D30" s="18" t="str">
        <f t="shared" si="1"/>
        <v/>
      </c>
      <c r="E30" s="17" t="str">
        <f t="shared" si="15"/>
        <v/>
      </c>
      <c r="F30" s="10"/>
      <c r="G30" s="39" t="s">
        <v>70</v>
      </c>
      <c r="H30" s="21" t="str">
        <f t="shared" si="16"/>
        <v/>
      </c>
      <c r="I30" s="20" t="str">
        <f t="shared" si="2"/>
        <v/>
      </c>
      <c r="J30" s="19" t="str">
        <f t="shared" si="3"/>
        <v/>
      </c>
      <c r="K30" s="11" t="str">
        <f t="shared" si="4"/>
        <v/>
      </c>
      <c r="L30" s="11" t="str">
        <f t="shared" si="5"/>
        <v/>
      </c>
      <c r="M30" s="11" t="str">
        <f t="shared" si="6"/>
        <v/>
      </c>
      <c r="N30" s="11" t="str">
        <f t="shared" si="7"/>
        <v/>
      </c>
      <c r="O30" s="11" t="str">
        <f t="shared" si="8"/>
        <v/>
      </c>
      <c r="P30" s="11" t="str">
        <f t="shared" si="9"/>
        <v/>
      </c>
      <c r="Q30" s="11" t="str">
        <f t="shared" si="10"/>
        <v/>
      </c>
      <c r="R30" s="11" t="str">
        <f t="shared" si="11"/>
        <v/>
      </c>
      <c r="S30" s="11"/>
      <c r="T30" s="73" t="str">
        <f t="shared" si="12"/>
        <v/>
      </c>
      <c r="U30" s="73" t="str">
        <f t="shared" si="13"/>
        <v/>
      </c>
      <c r="V30" s="20" t="str">
        <f t="shared" si="17"/>
        <v/>
      </c>
      <c r="X30" s="49" t="str">
        <f t="shared" si="14"/>
        <v/>
      </c>
      <c r="Y30" s="49" t="str">
        <f t="shared" si="18"/>
        <v/>
      </c>
      <c r="Z30" s="49" t="str">
        <f t="shared" si="19"/>
        <v/>
      </c>
      <c r="AA30" s="49" t="str">
        <f t="shared" si="20"/>
        <v/>
      </c>
    </row>
    <row r="31" spans="2:27" ht="12.75" customHeight="1">
      <c r="B31" s="17" t="str">
        <f t="shared" si="0"/>
        <v/>
      </c>
      <c r="C31" s="17" t="str">
        <f>IF(F31="","",INT((F31-SUM(MOD(DATE(YEAR(F31-MOD(F31-2,7)+3),1,2),{1E+99;7})*{1;-1})+5)/7))</f>
        <v/>
      </c>
      <c r="D31" s="18" t="str">
        <f t="shared" si="1"/>
        <v/>
      </c>
      <c r="E31" s="17" t="str">
        <f t="shared" si="15"/>
        <v/>
      </c>
      <c r="F31" s="10"/>
      <c r="G31" s="39" t="s">
        <v>70</v>
      </c>
      <c r="H31" s="21" t="str">
        <f t="shared" si="16"/>
        <v/>
      </c>
      <c r="I31" s="20" t="str">
        <f t="shared" si="2"/>
        <v/>
      </c>
      <c r="J31" s="19" t="str">
        <f t="shared" si="3"/>
        <v/>
      </c>
      <c r="K31" s="11" t="str">
        <f t="shared" si="4"/>
        <v/>
      </c>
      <c r="L31" s="11" t="str">
        <f t="shared" si="5"/>
        <v/>
      </c>
      <c r="M31" s="11" t="str">
        <f t="shared" si="6"/>
        <v/>
      </c>
      <c r="N31" s="11" t="str">
        <f t="shared" si="7"/>
        <v/>
      </c>
      <c r="O31" s="11" t="str">
        <f t="shared" si="8"/>
        <v/>
      </c>
      <c r="P31" s="11" t="str">
        <f t="shared" si="9"/>
        <v/>
      </c>
      <c r="Q31" s="11" t="str">
        <f t="shared" si="10"/>
        <v/>
      </c>
      <c r="R31" s="11" t="str">
        <f t="shared" si="11"/>
        <v/>
      </c>
      <c r="S31" s="11"/>
      <c r="T31" s="73" t="str">
        <f t="shared" si="12"/>
        <v/>
      </c>
      <c r="U31" s="73" t="str">
        <f t="shared" si="13"/>
        <v/>
      </c>
      <c r="V31" s="20" t="str">
        <f t="shared" si="17"/>
        <v/>
      </c>
      <c r="X31" s="49" t="str">
        <f t="shared" si="14"/>
        <v/>
      </c>
      <c r="Y31" s="49" t="str">
        <f t="shared" si="18"/>
        <v/>
      </c>
      <c r="Z31" s="49" t="str">
        <f t="shared" si="19"/>
        <v/>
      </c>
      <c r="AA31" s="49" t="str">
        <f t="shared" si="20"/>
        <v/>
      </c>
    </row>
    <row r="32" spans="2:27" ht="12.75" customHeight="1">
      <c r="B32" s="17" t="str">
        <f t="shared" si="0"/>
        <v/>
      </c>
      <c r="C32" s="17" t="str">
        <f>IF(F32="","",INT((F32-SUM(MOD(DATE(YEAR(F32-MOD(F32-2,7)+3),1,2),{1E+99;7})*{1;-1})+5)/7))</f>
        <v/>
      </c>
      <c r="D32" s="18" t="str">
        <f t="shared" si="1"/>
        <v/>
      </c>
      <c r="E32" s="17" t="str">
        <f t="shared" si="15"/>
        <v/>
      </c>
      <c r="F32" s="10"/>
      <c r="G32" s="39" t="s">
        <v>70</v>
      </c>
      <c r="H32" s="21" t="str">
        <f t="shared" si="16"/>
        <v/>
      </c>
      <c r="I32" s="20" t="str">
        <f t="shared" si="2"/>
        <v/>
      </c>
      <c r="J32" s="19" t="str">
        <f t="shared" si="3"/>
        <v/>
      </c>
      <c r="K32" s="11" t="str">
        <f t="shared" si="4"/>
        <v/>
      </c>
      <c r="L32" s="11" t="str">
        <f t="shared" si="5"/>
        <v/>
      </c>
      <c r="M32" s="11" t="str">
        <f t="shared" si="6"/>
        <v/>
      </c>
      <c r="N32" s="11" t="str">
        <f t="shared" si="7"/>
        <v/>
      </c>
      <c r="O32" s="11" t="str">
        <f t="shared" si="8"/>
        <v/>
      </c>
      <c r="P32" s="11" t="str">
        <f t="shared" si="9"/>
        <v/>
      </c>
      <c r="Q32" s="11" t="str">
        <f t="shared" si="10"/>
        <v/>
      </c>
      <c r="R32" s="11" t="str">
        <f t="shared" si="11"/>
        <v/>
      </c>
      <c r="S32" s="11"/>
      <c r="T32" s="73" t="str">
        <f t="shared" si="12"/>
        <v/>
      </c>
      <c r="U32" s="73" t="str">
        <f t="shared" si="13"/>
        <v/>
      </c>
      <c r="V32" s="20" t="str">
        <f t="shared" si="17"/>
        <v/>
      </c>
      <c r="X32" s="49" t="str">
        <f t="shared" si="14"/>
        <v/>
      </c>
      <c r="Y32" s="49" t="str">
        <f t="shared" si="18"/>
        <v/>
      </c>
      <c r="Z32" s="49" t="str">
        <f t="shared" si="19"/>
        <v/>
      </c>
      <c r="AA32" s="49" t="str">
        <f t="shared" si="20"/>
        <v/>
      </c>
    </row>
    <row r="33" spans="2:27" ht="12.75" customHeight="1">
      <c r="B33" s="17" t="str">
        <f t="shared" si="0"/>
        <v/>
      </c>
      <c r="C33" s="17" t="str">
        <f>IF(F33="","",INT((F33-SUM(MOD(DATE(YEAR(F33-MOD(F33-2,7)+3),1,2),{1E+99;7})*{1;-1})+5)/7))</f>
        <v/>
      </c>
      <c r="D33" s="18" t="str">
        <f t="shared" si="1"/>
        <v/>
      </c>
      <c r="E33" s="17" t="str">
        <f t="shared" si="15"/>
        <v/>
      </c>
      <c r="F33" s="10"/>
      <c r="G33" s="39" t="s">
        <v>70</v>
      </c>
      <c r="H33" s="21" t="str">
        <f t="shared" si="16"/>
        <v/>
      </c>
      <c r="I33" s="20" t="str">
        <f t="shared" si="2"/>
        <v/>
      </c>
      <c r="J33" s="19" t="str">
        <f t="shared" si="3"/>
        <v/>
      </c>
      <c r="K33" s="11" t="str">
        <f t="shared" si="4"/>
        <v/>
      </c>
      <c r="L33" s="11" t="str">
        <f t="shared" si="5"/>
        <v/>
      </c>
      <c r="M33" s="11" t="str">
        <f t="shared" si="6"/>
        <v/>
      </c>
      <c r="N33" s="11" t="str">
        <f t="shared" si="7"/>
        <v/>
      </c>
      <c r="O33" s="11" t="str">
        <f t="shared" si="8"/>
        <v/>
      </c>
      <c r="P33" s="11" t="str">
        <f t="shared" si="9"/>
        <v/>
      </c>
      <c r="Q33" s="11" t="str">
        <f t="shared" si="10"/>
        <v/>
      </c>
      <c r="R33" s="11" t="str">
        <f t="shared" si="11"/>
        <v/>
      </c>
      <c r="S33" s="11"/>
      <c r="T33" s="73" t="str">
        <f t="shared" si="12"/>
        <v/>
      </c>
      <c r="U33" s="73" t="str">
        <f t="shared" si="13"/>
        <v/>
      </c>
      <c r="V33" s="20" t="str">
        <f t="shared" si="17"/>
        <v/>
      </c>
      <c r="X33" s="49" t="str">
        <f t="shared" si="14"/>
        <v/>
      </c>
      <c r="Y33" s="49" t="str">
        <f t="shared" si="18"/>
        <v/>
      </c>
      <c r="Z33" s="49" t="str">
        <f t="shared" si="19"/>
        <v/>
      </c>
      <c r="AA33" s="49" t="str">
        <f t="shared" si="20"/>
        <v/>
      </c>
    </row>
    <row r="34" spans="2:27" ht="12.75" customHeight="1">
      <c r="B34" s="17" t="str">
        <f t="shared" si="0"/>
        <v/>
      </c>
      <c r="C34" s="17" t="str">
        <f>IF(F34="","",INT((F34-SUM(MOD(DATE(YEAR(F34-MOD(F34-2,7)+3),1,2),{1E+99;7})*{1;-1})+5)/7))</f>
        <v/>
      </c>
      <c r="D34" s="18" t="str">
        <f t="shared" si="1"/>
        <v/>
      </c>
      <c r="E34" s="17" t="str">
        <f t="shared" si="15"/>
        <v/>
      </c>
      <c r="F34" s="10"/>
      <c r="G34" s="39" t="s">
        <v>70</v>
      </c>
      <c r="H34" s="21" t="str">
        <f t="shared" si="16"/>
        <v/>
      </c>
      <c r="I34" s="20" t="str">
        <f t="shared" si="2"/>
        <v/>
      </c>
      <c r="J34" s="19" t="str">
        <f t="shared" si="3"/>
        <v/>
      </c>
      <c r="K34" s="11" t="str">
        <f t="shared" si="4"/>
        <v/>
      </c>
      <c r="L34" s="11" t="str">
        <f t="shared" si="5"/>
        <v/>
      </c>
      <c r="M34" s="11" t="str">
        <f t="shared" si="6"/>
        <v/>
      </c>
      <c r="N34" s="11" t="str">
        <f t="shared" si="7"/>
        <v/>
      </c>
      <c r="O34" s="11" t="str">
        <f t="shared" si="8"/>
        <v/>
      </c>
      <c r="P34" s="11" t="str">
        <f t="shared" si="9"/>
        <v/>
      </c>
      <c r="Q34" s="11" t="str">
        <f t="shared" si="10"/>
        <v/>
      </c>
      <c r="R34" s="11" t="str">
        <f t="shared" si="11"/>
        <v/>
      </c>
      <c r="S34" s="11"/>
      <c r="T34" s="73" t="str">
        <f t="shared" si="12"/>
        <v/>
      </c>
      <c r="U34" s="73" t="str">
        <f t="shared" si="13"/>
        <v/>
      </c>
      <c r="V34" s="20" t="str">
        <f t="shared" si="17"/>
        <v/>
      </c>
      <c r="X34" s="49" t="str">
        <f t="shared" si="14"/>
        <v/>
      </c>
      <c r="Y34" s="49" t="str">
        <f t="shared" si="18"/>
        <v/>
      </c>
      <c r="Z34" s="49" t="str">
        <f t="shared" si="19"/>
        <v/>
      </c>
      <c r="AA34" s="49" t="str">
        <f t="shared" si="20"/>
        <v/>
      </c>
    </row>
    <row r="35" spans="2:27" ht="12.75" customHeight="1">
      <c r="B35" s="17" t="str">
        <f t="shared" si="0"/>
        <v/>
      </c>
      <c r="C35" s="17" t="str">
        <f>IF(F35="","",INT((F35-SUM(MOD(DATE(YEAR(F35-MOD(F35-2,7)+3),1,2),{1E+99;7})*{1;-1})+5)/7))</f>
        <v/>
      </c>
      <c r="D35" s="18" t="str">
        <f t="shared" si="1"/>
        <v/>
      </c>
      <c r="E35" s="17" t="str">
        <f t="shared" si="15"/>
        <v/>
      </c>
      <c r="F35" s="10"/>
      <c r="G35" s="39" t="s">
        <v>70</v>
      </c>
      <c r="H35" s="21" t="str">
        <f t="shared" si="16"/>
        <v/>
      </c>
      <c r="I35" s="20" t="str">
        <f t="shared" si="2"/>
        <v/>
      </c>
      <c r="J35" s="19" t="str">
        <f t="shared" si="3"/>
        <v/>
      </c>
      <c r="K35" s="11" t="str">
        <f t="shared" si="4"/>
        <v/>
      </c>
      <c r="L35" s="11" t="str">
        <f t="shared" si="5"/>
        <v/>
      </c>
      <c r="M35" s="11" t="str">
        <f t="shared" si="6"/>
        <v/>
      </c>
      <c r="N35" s="11" t="str">
        <f t="shared" si="7"/>
        <v/>
      </c>
      <c r="O35" s="11" t="str">
        <f t="shared" si="8"/>
        <v/>
      </c>
      <c r="P35" s="11" t="str">
        <f t="shared" si="9"/>
        <v/>
      </c>
      <c r="Q35" s="11" t="str">
        <f t="shared" si="10"/>
        <v/>
      </c>
      <c r="R35" s="11" t="str">
        <f t="shared" si="11"/>
        <v/>
      </c>
      <c r="S35" s="11"/>
      <c r="T35" s="73" t="str">
        <f t="shared" si="12"/>
        <v/>
      </c>
      <c r="U35" s="73" t="str">
        <f t="shared" si="13"/>
        <v/>
      </c>
      <c r="V35" s="20" t="str">
        <f t="shared" si="17"/>
        <v/>
      </c>
      <c r="X35" s="49" t="str">
        <f t="shared" si="14"/>
        <v/>
      </c>
      <c r="Y35" s="49" t="str">
        <f t="shared" ref="Y35:Y98" si="21">B35&amp;K35</f>
        <v/>
      </c>
      <c r="Z35" s="49" t="str">
        <f t="shared" ref="Z35:Z98" si="22">B35&amp;T35</f>
        <v/>
      </c>
      <c r="AA35" s="49" t="str">
        <f t="shared" ref="AA35:AA98" si="23">B35&amp;U35</f>
        <v/>
      </c>
    </row>
    <row r="36" spans="2:27" ht="12.75" customHeight="1">
      <c r="B36" s="17" t="str">
        <f t="shared" si="0"/>
        <v/>
      </c>
      <c r="C36" s="17" t="str">
        <f>IF(F36="","",INT((F36-SUM(MOD(DATE(YEAR(F36-MOD(F36-2,7)+3),1,2),{1E+99;7})*{1;-1})+5)/7))</f>
        <v/>
      </c>
      <c r="D36" s="18" t="str">
        <f t="shared" si="1"/>
        <v/>
      </c>
      <c r="E36" s="17" t="str">
        <f t="shared" si="15"/>
        <v/>
      </c>
      <c r="F36" s="10"/>
      <c r="G36" s="39" t="s">
        <v>70</v>
      </c>
      <c r="H36" s="21" t="str">
        <f t="shared" si="16"/>
        <v/>
      </c>
      <c r="I36" s="20" t="str">
        <f t="shared" si="2"/>
        <v/>
      </c>
      <c r="J36" s="19" t="str">
        <f t="shared" si="3"/>
        <v/>
      </c>
      <c r="K36" s="11" t="str">
        <f t="shared" si="4"/>
        <v/>
      </c>
      <c r="L36" s="11" t="str">
        <f t="shared" si="5"/>
        <v/>
      </c>
      <c r="M36" s="11" t="str">
        <f t="shared" si="6"/>
        <v/>
      </c>
      <c r="N36" s="11" t="str">
        <f t="shared" si="7"/>
        <v/>
      </c>
      <c r="O36" s="11" t="str">
        <f t="shared" si="8"/>
        <v/>
      </c>
      <c r="P36" s="11" t="str">
        <f t="shared" si="9"/>
        <v/>
      </c>
      <c r="Q36" s="11" t="str">
        <f t="shared" si="10"/>
        <v/>
      </c>
      <c r="R36" s="11" t="str">
        <f t="shared" si="11"/>
        <v/>
      </c>
      <c r="S36" s="11"/>
      <c r="T36" s="73" t="str">
        <f t="shared" si="12"/>
        <v/>
      </c>
      <c r="U36" s="73" t="str">
        <f t="shared" si="13"/>
        <v/>
      </c>
      <c r="V36" s="20" t="str">
        <f t="shared" si="17"/>
        <v/>
      </c>
      <c r="X36" s="49" t="str">
        <f t="shared" si="14"/>
        <v/>
      </c>
      <c r="Y36" s="49" t="str">
        <f t="shared" si="21"/>
        <v/>
      </c>
      <c r="Z36" s="49" t="str">
        <f t="shared" si="22"/>
        <v/>
      </c>
      <c r="AA36" s="49" t="str">
        <f t="shared" si="23"/>
        <v/>
      </c>
    </row>
    <row r="37" spans="2:27" ht="12.75" customHeight="1">
      <c r="B37" s="17" t="str">
        <f t="shared" si="0"/>
        <v/>
      </c>
      <c r="C37" s="17" t="str">
        <f>IF(F37="","",INT((F37-SUM(MOD(DATE(YEAR(F37-MOD(F37-2,7)+3),1,2),{1E+99;7})*{1;-1})+5)/7))</f>
        <v/>
      </c>
      <c r="D37" s="18" t="str">
        <f t="shared" si="1"/>
        <v/>
      </c>
      <c r="E37" s="17" t="str">
        <f t="shared" si="15"/>
        <v/>
      </c>
      <c r="F37" s="10"/>
      <c r="G37" s="39" t="s">
        <v>70</v>
      </c>
      <c r="H37" s="21" t="str">
        <f t="shared" si="16"/>
        <v/>
      </c>
      <c r="I37" s="20" t="str">
        <f t="shared" si="2"/>
        <v/>
      </c>
      <c r="J37" s="19" t="str">
        <f t="shared" si="3"/>
        <v/>
      </c>
      <c r="K37" s="11" t="str">
        <f t="shared" si="4"/>
        <v/>
      </c>
      <c r="L37" s="11" t="str">
        <f t="shared" si="5"/>
        <v/>
      </c>
      <c r="M37" s="11" t="str">
        <f t="shared" si="6"/>
        <v/>
      </c>
      <c r="N37" s="11" t="str">
        <f t="shared" si="7"/>
        <v/>
      </c>
      <c r="O37" s="11" t="str">
        <f t="shared" si="8"/>
        <v/>
      </c>
      <c r="P37" s="11" t="str">
        <f t="shared" si="9"/>
        <v/>
      </c>
      <c r="Q37" s="11" t="str">
        <f t="shared" si="10"/>
        <v/>
      </c>
      <c r="R37" s="11" t="str">
        <f t="shared" si="11"/>
        <v/>
      </c>
      <c r="S37" s="11"/>
      <c r="T37" s="73" t="str">
        <f t="shared" si="12"/>
        <v/>
      </c>
      <c r="U37" s="73" t="str">
        <f t="shared" si="13"/>
        <v/>
      </c>
      <c r="V37" s="20" t="str">
        <f t="shared" si="17"/>
        <v/>
      </c>
      <c r="X37" s="49" t="str">
        <f t="shared" si="14"/>
        <v/>
      </c>
      <c r="Y37" s="49" t="str">
        <f t="shared" si="21"/>
        <v/>
      </c>
      <c r="Z37" s="49" t="str">
        <f t="shared" si="22"/>
        <v/>
      </c>
      <c r="AA37" s="49" t="str">
        <f t="shared" si="23"/>
        <v/>
      </c>
    </row>
    <row r="38" spans="2:27" ht="12.75" customHeight="1">
      <c r="B38" s="17" t="str">
        <f t="shared" si="0"/>
        <v/>
      </c>
      <c r="C38" s="17" t="str">
        <f>IF(F38="","",INT((F38-SUM(MOD(DATE(YEAR(F38-MOD(F38-2,7)+3),1,2),{1E+99;7})*{1;-1})+5)/7))</f>
        <v/>
      </c>
      <c r="D38" s="18" t="str">
        <f t="shared" si="1"/>
        <v/>
      </c>
      <c r="E38" s="17" t="str">
        <f t="shared" si="15"/>
        <v/>
      </c>
      <c r="F38" s="10"/>
      <c r="G38" s="39" t="s">
        <v>70</v>
      </c>
      <c r="H38" s="21" t="str">
        <f t="shared" si="16"/>
        <v/>
      </c>
      <c r="I38" s="20" t="str">
        <f t="shared" si="2"/>
        <v/>
      </c>
      <c r="J38" s="19" t="str">
        <f t="shared" ref="J38:J98" si="24">IF(F38="","",IF(X38="","",H38+X38))</f>
        <v/>
      </c>
      <c r="K38" s="11" t="str">
        <f t="shared" ref="K38:K98" si="25">IF(G38="Ritcode","",VLOOKUP(G38,TabelStandaardRitten,2,FALSE))</f>
        <v/>
      </c>
      <c r="L38" s="11" t="str">
        <f t="shared" ref="L38:L98" si="26">IF(G38="Ritcode","",VLOOKUP(G38,TabelStandaardRitten,4,FALSE))</f>
        <v/>
      </c>
      <c r="M38" s="11" t="str">
        <f t="shared" ref="M38:M98" si="27">IF(G38="Ritcode","",VLOOKUP(G38,TabelStandaardRitten,5,FALSE))</f>
        <v/>
      </c>
      <c r="N38" s="11" t="str">
        <f t="shared" ref="N38:N98" si="28">IF(G38="Ritcode","",VLOOKUP(G38,TabelStandaardRitten,6,FALSE))</f>
        <v/>
      </c>
      <c r="O38" s="11" t="str">
        <f t="shared" ref="O38:O98" si="29">IF(G38="Ritcode","",VLOOKUP(G38,TabelStandaardRitten,7,FALSE))</f>
        <v/>
      </c>
      <c r="P38" s="11" t="str">
        <f t="shared" ref="P38:P77" si="30">IF(G38="Ritcode","",VLOOKUP(G38,TabelStandaardRitten,8,FALSE))</f>
        <v/>
      </c>
      <c r="Q38" s="11" t="str">
        <f t="shared" ref="Q38:Q77" si="31">IF(G38="Ritcode","",VLOOKUP(G38,TabelStandaardRitten,9,FALSE))</f>
        <v/>
      </c>
      <c r="R38" s="11" t="str">
        <f t="shared" ref="R38:R77" si="32">IF(G38="Ritcode","",IF(VLOOKUP(G38,TabelStandaardRitten,10,FALSE)="","",VLOOKUP(G38,TabelStandaardRitten,10,FALSE)))</f>
        <v/>
      </c>
      <c r="S38" s="11"/>
      <c r="T38" s="73" t="str">
        <f t="shared" ref="T38:T98" si="33">IF(ISERROR(VLOOKUP(G38,TabelStandaardRitten,11,FALSE)),"",IF(VLOOKUP(G38,TabelStandaardRitten,11,FALSE)=0,"",VLOOKUP(G38,TabelStandaardRitten,11,FALSE)))</f>
        <v/>
      </c>
      <c r="U38" s="73" t="str">
        <f t="shared" ref="U38:U98" si="34">IF(ISERROR(VLOOKUP(G38,TabelStandaardRitten,12,FALSE)),"",IF(VLOOKUP(G38,TabelStandaardRitten,12,FALSE)=0,"",VLOOKUP(G38,TabelStandaardRitten,12,FALSE)))</f>
        <v/>
      </c>
      <c r="V38" s="20" t="str">
        <f t="shared" si="17"/>
        <v/>
      </c>
      <c r="X38" s="49" t="str">
        <f t="shared" si="14"/>
        <v/>
      </c>
      <c r="Y38" s="49" t="str">
        <f t="shared" si="21"/>
        <v/>
      </c>
      <c r="Z38" s="49" t="str">
        <f t="shared" si="22"/>
        <v/>
      </c>
      <c r="AA38" s="49" t="str">
        <f t="shared" si="23"/>
        <v/>
      </c>
    </row>
    <row r="39" spans="2:27" ht="12.75" customHeight="1">
      <c r="B39" s="17" t="str">
        <f t="shared" si="0"/>
        <v/>
      </c>
      <c r="C39" s="17" t="str">
        <f>IF(F39="","",INT((F39-SUM(MOD(DATE(YEAR(F39-MOD(F39-2,7)+3),1,2),{1E+99;7})*{1;-1})+5)/7))</f>
        <v/>
      </c>
      <c r="D39" s="18" t="str">
        <f t="shared" si="1"/>
        <v/>
      </c>
      <c r="E39" s="17" t="str">
        <f t="shared" si="15"/>
        <v/>
      </c>
      <c r="F39" s="10"/>
      <c r="G39" s="39" t="s">
        <v>70</v>
      </c>
      <c r="H39" s="21" t="str">
        <f t="shared" si="16"/>
        <v/>
      </c>
      <c r="I39" s="20" t="str">
        <f t="shared" si="2"/>
        <v/>
      </c>
      <c r="J39" s="19" t="str">
        <f t="shared" si="24"/>
        <v/>
      </c>
      <c r="K39" s="11" t="str">
        <f t="shared" si="25"/>
        <v/>
      </c>
      <c r="L39" s="11" t="str">
        <f t="shared" si="26"/>
        <v/>
      </c>
      <c r="M39" s="11" t="str">
        <f t="shared" si="27"/>
        <v/>
      </c>
      <c r="N39" s="11" t="str">
        <f t="shared" si="28"/>
        <v/>
      </c>
      <c r="O39" s="11" t="str">
        <f t="shared" si="29"/>
        <v/>
      </c>
      <c r="P39" s="11" t="str">
        <f t="shared" si="30"/>
        <v/>
      </c>
      <c r="Q39" s="11" t="str">
        <f t="shared" si="31"/>
        <v/>
      </c>
      <c r="R39" s="11" t="str">
        <f t="shared" si="32"/>
        <v/>
      </c>
      <c r="S39" s="11"/>
      <c r="T39" s="73" t="str">
        <f t="shared" si="33"/>
        <v/>
      </c>
      <c r="U39" s="73" t="str">
        <f t="shared" si="34"/>
        <v/>
      </c>
      <c r="V39" s="20" t="str">
        <f t="shared" si="17"/>
        <v/>
      </c>
      <c r="X39" s="49" t="str">
        <f t="shared" si="14"/>
        <v/>
      </c>
      <c r="Y39" s="49" t="str">
        <f t="shared" si="21"/>
        <v/>
      </c>
      <c r="Z39" s="49" t="str">
        <f t="shared" si="22"/>
        <v/>
      </c>
      <c r="AA39" s="49" t="str">
        <f t="shared" si="23"/>
        <v/>
      </c>
    </row>
    <row r="40" spans="2:27" ht="12.75" customHeight="1">
      <c r="B40" s="17" t="str">
        <f t="shared" si="0"/>
        <v/>
      </c>
      <c r="C40" s="17" t="str">
        <f>IF(F40="","",INT((F40-SUM(MOD(DATE(YEAR(F40-MOD(F40-2,7)+3),1,2),{1E+99;7})*{1;-1})+5)/7))</f>
        <v/>
      </c>
      <c r="D40" s="18" t="str">
        <f t="shared" si="1"/>
        <v/>
      </c>
      <c r="E40" s="17" t="str">
        <f t="shared" si="15"/>
        <v/>
      </c>
      <c r="F40" s="10"/>
      <c r="G40" s="39" t="s">
        <v>70</v>
      </c>
      <c r="H40" s="21" t="str">
        <f t="shared" si="16"/>
        <v/>
      </c>
      <c r="I40" s="20" t="str">
        <f t="shared" si="2"/>
        <v/>
      </c>
      <c r="J40" s="19" t="str">
        <f t="shared" si="24"/>
        <v/>
      </c>
      <c r="K40" s="11" t="str">
        <f t="shared" si="25"/>
        <v/>
      </c>
      <c r="L40" s="11" t="str">
        <f t="shared" si="26"/>
        <v/>
      </c>
      <c r="M40" s="11" t="str">
        <f t="shared" si="27"/>
        <v/>
      </c>
      <c r="N40" s="11" t="str">
        <f t="shared" si="28"/>
        <v/>
      </c>
      <c r="O40" s="11" t="str">
        <f t="shared" si="29"/>
        <v/>
      </c>
      <c r="P40" s="11" t="str">
        <f t="shared" si="30"/>
        <v/>
      </c>
      <c r="Q40" s="11" t="str">
        <f t="shared" si="31"/>
        <v/>
      </c>
      <c r="R40" s="11" t="str">
        <f t="shared" si="32"/>
        <v/>
      </c>
      <c r="S40" s="11"/>
      <c r="T40" s="73" t="str">
        <f t="shared" si="33"/>
        <v/>
      </c>
      <c r="U40" s="73" t="str">
        <f t="shared" si="34"/>
        <v/>
      </c>
      <c r="V40" s="20" t="str">
        <f t="shared" si="17"/>
        <v/>
      </c>
      <c r="X40" s="49" t="str">
        <f t="shared" si="14"/>
        <v/>
      </c>
      <c r="Y40" s="49" t="str">
        <f t="shared" si="21"/>
        <v/>
      </c>
      <c r="Z40" s="49" t="str">
        <f t="shared" si="22"/>
        <v/>
      </c>
      <c r="AA40" s="49" t="str">
        <f t="shared" si="23"/>
        <v/>
      </c>
    </row>
    <row r="41" spans="2:27" ht="12.75" customHeight="1">
      <c r="B41" s="17" t="str">
        <f t="shared" si="0"/>
        <v/>
      </c>
      <c r="C41" s="17" t="str">
        <f>IF(F41="","",INT((F41-SUM(MOD(DATE(YEAR(F41-MOD(F41-2,7)+3),1,2),{1E+99;7})*{1;-1})+5)/7))</f>
        <v/>
      </c>
      <c r="D41" s="18" t="str">
        <f t="shared" si="1"/>
        <v/>
      </c>
      <c r="E41" s="17" t="str">
        <f t="shared" si="15"/>
        <v/>
      </c>
      <c r="F41" s="10"/>
      <c r="G41" s="39" t="s">
        <v>70</v>
      </c>
      <c r="H41" s="21" t="str">
        <f t="shared" si="16"/>
        <v/>
      </c>
      <c r="I41" s="20" t="str">
        <f t="shared" si="2"/>
        <v/>
      </c>
      <c r="J41" s="19" t="str">
        <f t="shared" si="24"/>
        <v/>
      </c>
      <c r="K41" s="11" t="str">
        <f t="shared" si="25"/>
        <v/>
      </c>
      <c r="L41" s="11" t="str">
        <f t="shared" si="26"/>
        <v/>
      </c>
      <c r="M41" s="11" t="str">
        <f t="shared" si="27"/>
        <v/>
      </c>
      <c r="N41" s="11" t="str">
        <f t="shared" si="28"/>
        <v/>
      </c>
      <c r="O41" s="11" t="str">
        <f t="shared" si="29"/>
        <v/>
      </c>
      <c r="P41" s="11" t="str">
        <f t="shared" si="30"/>
        <v/>
      </c>
      <c r="Q41" s="11" t="str">
        <f t="shared" si="31"/>
        <v/>
      </c>
      <c r="R41" s="11" t="str">
        <f t="shared" si="32"/>
        <v/>
      </c>
      <c r="S41" s="11"/>
      <c r="T41" s="73" t="str">
        <f t="shared" si="33"/>
        <v/>
      </c>
      <c r="U41" s="73" t="str">
        <f t="shared" si="34"/>
        <v/>
      </c>
      <c r="V41" s="20" t="str">
        <f t="shared" si="17"/>
        <v/>
      </c>
      <c r="X41" s="49" t="str">
        <f t="shared" si="14"/>
        <v/>
      </c>
      <c r="Y41" s="49" t="str">
        <f t="shared" si="21"/>
        <v/>
      </c>
      <c r="Z41" s="49" t="str">
        <f t="shared" si="22"/>
        <v/>
      </c>
      <c r="AA41" s="49" t="str">
        <f t="shared" si="23"/>
        <v/>
      </c>
    </row>
    <row r="42" spans="2:27" ht="12.75" customHeight="1">
      <c r="B42" s="17" t="str">
        <f t="shared" si="0"/>
        <v/>
      </c>
      <c r="C42" s="17" t="str">
        <f>IF(F42="","",INT((F42-SUM(MOD(DATE(YEAR(F42-MOD(F42-2,7)+3),1,2),{1E+99;7})*{1;-1})+5)/7))</f>
        <v/>
      </c>
      <c r="D42" s="18" t="str">
        <f t="shared" si="1"/>
        <v/>
      </c>
      <c r="E42" s="17" t="str">
        <f t="shared" si="15"/>
        <v/>
      </c>
      <c r="F42" s="10"/>
      <c r="G42" s="39" t="s">
        <v>70</v>
      </c>
      <c r="H42" s="21" t="str">
        <f t="shared" si="16"/>
        <v/>
      </c>
      <c r="I42" s="20" t="str">
        <f t="shared" si="2"/>
        <v/>
      </c>
      <c r="J42" s="19" t="str">
        <f t="shared" si="24"/>
        <v/>
      </c>
      <c r="K42" s="11" t="str">
        <f t="shared" si="25"/>
        <v/>
      </c>
      <c r="L42" s="11" t="str">
        <f t="shared" si="26"/>
        <v/>
      </c>
      <c r="M42" s="11" t="str">
        <f t="shared" si="27"/>
        <v/>
      </c>
      <c r="N42" s="11" t="str">
        <f t="shared" si="28"/>
        <v/>
      </c>
      <c r="O42" s="11" t="str">
        <f t="shared" si="29"/>
        <v/>
      </c>
      <c r="P42" s="11" t="str">
        <f t="shared" si="30"/>
        <v/>
      </c>
      <c r="Q42" s="11" t="str">
        <f t="shared" si="31"/>
        <v/>
      </c>
      <c r="R42" s="11" t="str">
        <f t="shared" si="32"/>
        <v/>
      </c>
      <c r="S42" s="11"/>
      <c r="T42" s="73" t="str">
        <f t="shared" si="33"/>
        <v/>
      </c>
      <c r="U42" s="73" t="str">
        <f t="shared" si="34"/>
        <v/>
      </c>
      <c r="V42" s="20" t="str">
        <f t="shared" si="17"/>
        <v/>
      </c>
      <c r="X42" s="49" t="str">
        <f t="shared" si="14"/>
        <v/>
      </c>
      <c r="Y42" s="49" t="str">
        <f t="shared" si="21"/>
        <v/>
      </c>
      <c r="Z42" s="49" t="str">
        <f t="shared" si="22"/>
        <v/>
      </c>
      <c r="AA42" s="49" t="str">
        <f t="shared" si="23"/>
        <v/>
      </c>
    </row>
    <row r="43" spans="2:27" ht="12.75" customHeight="1">
      <c r="B43" s="17" t="str">
        <f t="shared" si="0"/>
        <v/>
      </c>
      <c r="C43" s="17" t="str">
        <f>IF(F43="","",INT((F43-SUM(MOD(DATE(YEAR(F43-MOD(F43-2,7)+3),1,2),{1E+99;7})*{1;-1})+5)/7))</f>
        <v/>
      </c>
      <c r="D43" s="18" t="str">
        <f t="shared" si="1"/>
        <v/>
      </c>
      <c r="E43" s="17" t="str">
        <f t="shared" si="15"/>
        <v/>
      </c>
      <c r="F43" s="10"/>
      <c r="G43" s="39" t="s">
        <v>70</v>
      </c>
      <c r="H43" s="21" t="str">
        <f t="shared" si="16"/>
        <v/>
      </c>
      <c r="I43" s="20" t="str">
        <f t="shared" si="2"/>
        <v/>
      </c>
      <c r="J43" s="19" t="str">
        <f t="shared" si="24"/>
        <v/>
      </c>
      <c r="K43" s="11" t="str">
        <f t="shared" si="25"/>
        <v/>
      </c>
      <c r="L43" s="11" t="str">
        <f t="shared" si="26"/>
        <v/>
      </c>
      <c r="M43" s="11" t="str">
        <f t="shared" si="27"/>
        <v/>
      </c>
      <c r="N43" s="11" t="str">
        <f t="shared" si="28"/>
        <v/>
      </c>
      <c r="O43" s="11" t="str">
        <f t="shared" si="29"/>
        <v/>
      </c>
      <c r="P43" s="11" t="str">
        <f t="shared" si="30"/>
        <v/>
      </c>
      <c r="Q43" s="11" t="str">
        <f t="shared" si="31"/>
        <v/>
      </c>
      <c r="R43" s="11" t="str">
        <f t="shared" si="32"/>
        <v/>
      </c>
      <c r="S43" s="11"/>
      <c r="T43" s="73" t="str">
        <f t="shared" si="33"/>
        <v/>
      </c>
      <c r="U43" s="73" t="str">
        <f t="shared" si="34"/>
        <v/>
      </c>
      <c r="V43" s="20" t="str">
        <f t="shared" si="17"/>
        <v/>
      </c>
      <c r="X43" s="49" t="str">
        <f t="shared" si="14"/>
        <v/>
      </c>
      <c r="Y43" s="49" t="str">
        <f t="shared" si="21"/>
        <v/>
      </c>
      <c r="Z43" s="49" t="str">
        <f t="shared" si="22"/>
        <v/>
      </c>
      <c r="AA43" s="49" t="str">
        <f t="shared" si="23"/>
        <v/>
      </c>
    </row>
    <row r="44" spans="2:27" ht="12.75" customHeight="1">
      <c r="B44" s="17" t="str">
        <f t="shared" si="0"/>
        <v/>
      </c>
      <c r="C44" s="17" t="str">
        <f>IF(F44="","",INT((F44-SUM(MOD(DATE(YEAR(F44-MOD(F44-2,7)+3),1,2),{1E+99;7})*{1;-1})+5)/7))</f>
        <v/>
      </c>
      <c r="D44" s="18" t="str">
        <f t="shared" si="1"/>
        <v/>
      </c>
      <c r="E44" s="17" t="str">
        <f t="shared" si="15"/>
        <v/>
      </c>
      <c r="F44" s="10"/>
      <c r="G44" s="39" t="s">
        <v>70</v>
      </c>
      <c r="H44" s="21" t="str">
        <f t="shared" si="16"/>
        <v/>
      </c>
      <c r="I44" s="20" t="str">
        <f t="shared" si="2"/>
        <v/>
      </c>
      <c r="J44" s="19" t="str">
        <f t="shared" si="24"/>
        <v/>
      </c>
      <c r="K44" s="11" t="str">
        <f t="shared" si="25"/>
        <v/>
      </c>
      <c r="L44" s="11" t="str">
        <f t="shared" si="26"/>
        <v/>
      </c>
      <c r="M44" s="11" t="str">
        <f t="shared" si="27"/>
        <v/>
      </c>
      <c r="N44" s="11" t="str">
        <f t="shared" si="28"/>
        <v/>
      </c>
      <c r="O44" s="11" t="str">
        <f t="shared" si="29"/>
        <v/>
      </c>
      <c r="P44" s="11" t="str">
        <f t="shared" si="30"/>
        <v/>
      </c>
      <c r="Q44" s="11" t="str">
        <f t="shared" si="31"/>
        <v/>
      </c>
      <c r="R44" s="11" t="str">
        <f t="shared" si="32"/>
        <v/>
      </c>
      <c r="S44" s="11"/>
      <c r="T44" s="73" t="str">
        <f t="shared" si="33"/>
        <v/>
      </c>
      <c r="U44" s="73" t="str">
        <f t="shared" si="34"/>
        <v/>
      </c>
      <c r="V44" s="20" t="str">
        <f t="shared" si="17"/>
        <v/>
      </c>
      <c r="X44" s="49" t="str">
        <f t="shared" si="14"/>
        <v/>
      </c>
      <c r="Y44" s="49" t="str">
        <f t="shared" si="21"/>
        <v/>
      </c>
      <c r="Z44" s="49" t="str">
        <f t="shared" si="22"/>
        <v/>
      </c>
      <c r="AA44" s="49" t="str">
        <f t="shared" si="23"/>
        <v/>
      </c>
    </row>
    <row r="45" spans="2:27" ht="12.75" customHeight="1">
      <c r="B45" s="17" t="str">
        <f t="shared" si="0"/>
        <v/>
      </c>
      <c r="C45" s="17" t="str">
        <f>IF(F45="","",INT((F45-SUM(MOD(DATE(YEAR(F45-MOD(F45-2,7)+3),1,2),{1E+99;7})*{1;-1})+5)/7))</f>
        <v/>
      </c>
      <c r="D45" s="18" t="str">
        <f t="shared" si="1"/>
        <v/>
      </c>
      <c r="E45" s="17" t="str">
        <f t="shared" si="15"/>
        <v/>
      </c>
      <c r="F45" s="10"/>
      <c r="G45" s="39" t="s">
        <v>70</v>
      </c>
      <c r="H45" s="21" t="str">
        <f t="shared" si="16"/>
        <v/>
      </c>
      <c r="I45" s="20" t="str">
        <f t="shared" si="2"/>
        <v/>
      </c>
      <c r="J45" s="19" t="str">
        <f t="shared" si="24"/>
        <v/>
      </c>
      <c r="K45" s="11" t="str">
        <f t="shared" si="25"/>
        <v/>
      </c>
      <c r="L45" s="11" t="str">
        <f t="shared" si="26"/>
        <v/>
      </c>
      <c r="M45" s="11" t="str">
        <f t="shared" si="27"/>
        <v/>
      </c>
      <c r="N45" s="11" t="str">
        <f t="shared" si="28"/>
        <v/>
      </c>
      <c r="O45" s="11" t="str">
        <f t="shared" si="29"/>
        <v/>
      </c>
      <c r="P45" s="11" t="str">
        <f t="shared" si="30"/>
        <v/>
      </c>
      <c r="Q45" s="11" t="str">
        <f t="shared" si="31"/>
        <v/>
      </c>
      <c r="R45" s="11" t="str">
        <f t="shared" si="32"/>
        <v/>
      </c>
      <c r="S45" s="11"/>
      <c r="T45" s="73" t="str">
        <f t="shared" si="33"/>
        <v/>
      </c>
      <c r="U45" s="73" t="str">
        <f t="shared" si="34"/>
        <v/>
      </c>
      <c r="V45" s="20" t="str">
        <f t="shared" si="17"/>
        <v/>
      </c>
      <c r="X45" s="49" t="str">
        <f t="shared" si="14"/>
        <v/>
      </c>
      <c r="Y45" s="49" t="str">
        <f t="shared" si="21"/>
        <v/>
      </c>
      <c r="Z45" s="49" t="str">
        <f t="shared" si="22"/>
        <v/>
      </c>
      <c r="AA45" s="49" t="str">
        <f t="shared" si="23"/>
        <v/>
      </c>
    </row>
    <row r="46" spans="2:27" ht="12.75" customHeight="1">
      <c r="B46" s="17" t="str">
        <f t="shared" si="0"/>
        <v/>
      </c>
      <c r="C46" s="17" t="str">
        <f>IF(F46="","",INT((F46-SUM(MOD(DATE(YEAR(F46-MOD(F46-2,7)+3),1,2),{1E+99;7})*{1;-1})+5)/7))</f>
        <v/>
      </c>
      <c r="D46" s="18" t="str">
        <f t="shared" si="1"/>
        <v/>
      </c>
      <c r="E46" s="17" t="str">
        <f t="shared" si="15"/>
        <v/>
      </c>
      <c r="F46" s="10"/>
      <c r="G46" s="39" t="s">
        <v>70</v>
      </c>
      <c r="H46" s="21" t="str">
        <f t="shared" si="16"/>
        <v/>
      </c>
      <c r="I46" s="20" t="str">
        <f t="shared" si="2"/>
        <v/>
      </c>
      <c r="J46" s="19" t="str">
        <f t="shared" si="24"/>
        <v/>
      </c>
      <c r="K46" s="11" t="str">
        <f t="shared" si="25"/>
        <v/>
      </c>
      <c r="L46" s="11" t="str">
        <f t="shared" si="26"/>
        <v/>
      </c>
      <c r="M46" s="11" t="str">
        <f t="shared" si="27"/>
        <v/>
      </c>
      <c r="N46" s="11" t="str">
        <f t="shared" si="28"/>
        <v/>
      </c>
      <c r="O46" s="11" t="str">
        <f t="shared" si="29"/>
        <v/>
      </c>
      <c r="P46" s="11" t="str">
        <f t="shared" si="30"/>
        <v/>
      </c>
      <c r="Q46" s="11" t="str">
        <f t="shared" si="31"/>
        <v/>
      </c>
      <c r="R46" s="11" t="str">
        <f t="shared" si="32"/>
        <v/>
      </c>
      <c r="S46" s="11"/>
      <c r="T46" s="73" t="str">
        <f t="shared" si="33"/>
        <v/>
      </c>
      <c r="U46" s="73" t="str">
        <f t="shared" si="34"/>
        <v/>
      </c>
      <c r="V46" s="20" t="str">
        <f t="shared" si="17"/>
        <v/>
      </c>
      <c r="X46" s="49" t="str">
        <f t="shared" si="14"/>
        <v/>
      </c>
      <c r="Y46" s="49" t="str">
        <f t="shared" si="21"/>
        <v/>
      </c>
      <c r="Z46" s="49" t="str">
        <f t="shared" si="22"/>
        <v/>
      </c>
      <c r="AA46" s="49" t="str">
        <f t="shared" si="23"/>
        <v/>
      </c>
    </row>
    <row r="47" spans="2:27" ht="12.75" customHeight="1">
      <c r="B47" s="17" t="str">
        <f t="shared" si="0"/>
        <v/>
      </c>
      <c r="C47" s="17" t="str">
        <f>IF(F47="","",INT((F47-SUM(MOD(DATE(YEAR(F47-MOD(F47-2,7)+3),1,2),{1E+99;7})*{1;-1})+5)/7))</f>
        <v/>
      </c>
      <c r="D47" s="18" t="str">
        <f t="shared" si="1"/>
        <v/>
      </c>
      <c r="E47" s="17" t="str">
        <f t="shared" si="15"/>
        <v/>
      </c>
      <c r="F47" s="10"/>
      <c r="G47" s="39" t="s">
        <v>70</v>
      </c>
      <c r="H47" s="21" t="str">
        <f t="shared" si="16"/>
        <v/>
      </c>
      <c r="I47" s="20" t="str">
        <f t="shared" si="2"/>
        <v/>
      </c>
      <c r="J47" s="19" t="str">
        <f t="shared" si="24"/>
        <v/>
      </c>
      <c r="K47" s="11" t="str">
        <f t="shared" si="25"/>
        <v/>
      </c>
      <c r="L47" s="11" t="str">
        <f t="shared" si="26"/>
        <v/>
      </c>
      <c r="M47" s="11" t="str">
        <f t="shared" si="27"/>
        <v/>
      </c>
      <c r="N47" s="11" t="str">
        <f t="shared" si="28"/>
        <v/>
      </c>
      <c r="O47" s="11" t="str">
        <f t="shared" si="29"/>
        <v/>
      </c>
      <c r="P47" s="11" t="str">
        <f t="shared" si="30"/>
        <v/>
      </c>
      <c r="Q47" s="11" t="str">
        <f t="shared" si="31"/>
        <v/>
      </c>
      <c r="R47" s="11" t="str">
        <f t="shared" si="32"/>
        <v/>
      </c>
      <c r="S47" s="11"/>
      <c r="T47" s="73" t="str">
        <f t="shared" si="33"/>
        <v/>
      </c>
      <c r="U47" s="73" t="str">
        <f t="shared" si="34"/>
        <v/>
      </c>
      <c r="V47" s="20" t="str">
        <f t="shared" si="17"/>
        <v/>
      </c>
      <c r="X47" s="49" t="str">
        <f t="shared" si="14"/>
        <v/>
      </c>
      <c r="Y47" s="49" t="str">
        <f t="shared" si="21"/>
        <v/>
      </c>
      <c r="Z47" s="49" t="str">
        <f t="shared" si="22"/>
        <v/>
      </c>
      <c r="AA47" s="49" t="str">
        <f t="shared" si="23"/>
        <v/>
      </c>
    </row>
    <row r="48" spans="2:27" ht="12.75" customHeight="1">
      <c r="B48" s="17" t="str">
        <f t="shared" si="0"/>
        <v/>
      </c>
      <c r="C48" s="17" t="str">
        <f>IF(F48="","",INT((F48-SUM(MOD(DATE(YEAR(F48-MOD(F48-2,7)+3),1,2),{1E+99;7})*{1;-1})+5)/7))</f>
        <v/>
      </c>
      <c r="D48" s="18" t="str">
        <f t="shared" si="1"/>
        <v/>
      </c>
      <c r="E48" s="17" t="str">
        <f t="shared" si="15"/>
        <v/>
      </c>
      <c r="F48" s="10"/>
      <c r="G48" s="39" t="s">
        <v>70</v>
      </c>
      <c r="H48" s="21" t="str">
        <f t="shared" si="16"/>
        <v/>
      </c>
      <c r="I48" s="20" t="str">
        <f t="shared" si="2"/>
        <v/>
      </c>
      <c r="J48" s="19" t="str">
        <f t="shared" si="24"/>
        <v/>
      </c>
      <c r="K48" s="11" t="str">
        <f t="shared" si="25"/>
        <v/>
      </c>
      <c r="L48" s="11" t="str">
        <f t="shared" si="26"/>
        <v/>
      </c>
      <c r="M48" s="11" t="str">
        <f t="shared" si="27"/>
        <v/>
      </c>
      <c r="N48" s="11" t="str">
        <f t="shared" si="28"/>
        <v/>
      </c>
      <c r="O48" s="11" t="str">
        <f t="shared" si="29"/>
        <v/>
      </c>
      <c r="P48" s="11" t="str">
        <f t="shared" si="30"/>
        <v/>
      </c>
      <c r="Q48" s="11" t="str">
        <f t="shared" si="31"/>
        <v/>
      </c>
      <c r="R48" s="11" t="str">
        <f t="shared" si="32"/>
        <v/>
      </c>
      <c r="S48" s="11"/>
      <c r="T48" s="73" t="str">
        <f t="shared" si="33"/>
        <v/>
      </c>
      <c r="U48" s="73" t="str">
        <f t="shared" si="34"/>
        <v/>
      </c>
      <c r="V48" s="20" t="str">
        <f t="shared" si="17"/>
        <v/>
      </c>
      <c r="X48" s="49" t="str">
        <f t="shared" si="14"/>
        <v/>
      </c>
      <c r="Y48" s="49" t="str">
        <f t="shared" si="21"/>
        <v/>
      </c>
      <c r="Z48" s="49" t="str">
        <f t="shared" si="22"/>
        <v/>
      </c>
      <c r="AA48" s="49" t="str">
        <f t="shared" si="23"/>
        <v/>
      </c>
    </row>
    <row r="49" spans="2:27" ht="12.75" customHeight="1">
      <c r="B49" s="17" t="str">
        <f t="shared" si="0"/>
        <v/>
      </c>
      <c r="C49" s="17" t="str">
        <f>IF(F49="","",INT((F49-SUM(MOD(DATE(YEAR(F49-MOD(F49-2,7)+3),1,2),{1E+99;7})*{1;-1})+5)/7))</f>
        <v/>
      </c>
      <c r="D49" s="18" t="str">
        <f t="shared" si="1"/>
        <v/>
      </c>
      <c r="E49" s="17" t="str">
        <f t="shared" si="15"/>
        <v/>
      </c>
      <c r="F49" s="10"/>
      <c r="G49" s="39" t="s">
        <v>70</v>
      </c>
      <c r="H49" s="21" t="str">
        <f t="shared" si="16"/>
        <v/>
      </c>
      <c r="I49" s="20" t="str">
        <f t="shared" si="2"/>
        <v/>
      </c>
      <c r="J49" s="19" t="str">
        <f t="shared" si="24"/>
        <v/>
      </c>
      <c r="K49" s="11" t="str">
        <f t="shared" si="25"/>
        <v/>
      </c>
      <c r="L49" s="11" t="str">
        <f t="shared" si="26"/>
        <v/>
      </c>
      <c r="M49" s="11" t="str">
        <f t="shared" si="27"/>
        <v/>
      </c>
      <c r="N49" s="11" t="str">
        <f t="shared" si="28"/>
        <v/>
      </c>
      <c r="O49" s="11" t="str">
        <f t="shared" si="29"/>
        <v/>
      </c>
      <c r="P49" s="11" t="str">
        <f t="shared" si="30"/>
        <v/>
      </c>
      <c r="Q49" s="11" t="str">
        <f t="shared" si="31"/>
        <v/>
      </c>
      <c r="R49" s="11" t="str">
        <f t="shared" si="32"/>
        <v/>
      </c>
      <c r="S49" s="11"/>
      <c r="T49" s="73" t="str">
        <f t="shared" si="33"/>
        <v/>
      </c>
      <c r="U49" s="73" t="str">
        <f t="shared" si="34"/>
        <v/>
      </c>
      <c r="V49" s="20" t="str">
        <f t="shared" si="17"/>
        <v/>
      </c>
      <c r="X49" s="49" t="str">
        <f t="shared" si="14"/>
        <v/>
      </c>
      <c r="Y49" s="49" t="str">
        <f t="shared" si="21"/>
        <v/>
      </c>
      <c r="Z49" s="49" t="str">
        <f t="shared" si="22"/>
        <v/>
      </c>
      <c r="AA49" s="49" t="str">
        <f t="shared" si="23"/>
        <v/>
      </c>
    </row>
    <row r="50" spans="2:27" ht="12.75" customHeight="1">
      <c r="B50" s="17" t="str">
        <f t="shared" si="0"/>
        <v/>
      </c>
      <c r="C50" s="17" t="str">
        <f>IF(F50="","",INT((F50-SUM(MOD(DATE(YEAR(F50-MOD(F50-2,7)+3),1,2),{1E+99;7})*{1;-1})+5)/7))</f>
        <v/>
      </c>
      <c r="D50" s="18" t="str">
        <f t="shared" si="1"/>
        <v/>
      </c>
      <c r="E50" s="17" t="str">
        <f t="shared" si="15"/>
        <v/>
      </c>
      <c r="F50" s="10"/>
      <c r="G50" s="39" t="s">
        <v>70</v>
      </c>
      <c r="H50" s="21" t="str">
        <f t="shared" si="16"/>
        <v/>
      </c>
      <c r="I50" s="20" t="str">
        <f t="shared" si="2"/>
        <v/>
      </c>
      <c r="J50" s="19" t="str">
        <f t="shared" si="24"/>
        <v/>
      </c>
      <c r="K50" s="11" t="str">
        <f t="shared" si="25"/>
        <v/>
      </c>
      <c r="L50" s="11" t="str">
        <f t="shared" si="26"/>
        <v/>
      </c>
      <c r="M50" s="11" t="str">
        <f t="shared" si="27"/>
        <v/>
      </c>
      <c r="N50" s="11" t="str">
        <f t="shared" si="28"/>
        <v/>
      </c>
      <c r="O50" s="11" t="str">
        <f t="shared" si="29"/>
        <v/>
      </c>
      <c r="P50" s="11" t="str">
        <f t="shared" si="30"/>
        <v/>
      </c>
      <c r="Q50" s="11" t="str">
        <f t="shared" si="31"/>
        <v/>
      </c>
      <c r="R50" s="11" t="str">
        <f t="shared" si="32"/>
        <v/>
      </c>
      <c r="S50" s="11"/>
      <c r="T50" s="73" t="str">
        <f t="shared" si="33"/>
        <v/>
      </c>
      <c r="U50" s="73" t="str">
        <f t="shared" si="34"/>
        <v/>
      </c>
      <c r="V50" s="20" t="str">
        <f t="shared" si="17"/>
        <v/>
      </c>
      <c r="X50" s="49" t="str">
        <f t="shared" si="14"/>
        <v/>
      </c>
      <c r="Y50" s="49" t="str">
        <f t="shared" si="21"/>
        <v/>
      </c>
      <c r="Z50" s="49" t="str">
        <f t="shared" si="22"/>
        <v/>
      </c>
      <c r="AA50" s="49" t="str">
        <f t="shared" si="23"/>
        <v/>
      </c>
    </row>
    <row r="51" spans="2:27" ht="12.75" customHeight="1">
      <c r="B51" s="17" t="str">
        <f t="shared" si="0"/>
        <v/>
      </c>
      <c r="C51" s="17" t="str">
        <f>IF(F51="","",INT((F51-SUM(MOD(DATE(YEAR(F51-MOD(F51-2,7)+3),1,2),{1E+99;7})*{1;-1})+5)/7))</f>
        <v/>
      </c>
      <c r="D51" s="18" t="str">
        <f t="shared" si="1"/>
        <v/>
      </c>
      <c r="E51" s="17" t="str">
        <f t="shared" si="15"/>
        <v/>
      </c>
      <c r="F51" s="10"/>
      <c r="G51" s="39" t="s">
        <v>70</v>
      </c>
      <c r="H51" s="21" t="str">
        <f t="shared" si="16"/>
        <v/>
      </c>
      <c r="I51" s="20" t="str">
        <f t="shared" si="2"/>
        <v/>
      </c>
      <c r="J51" s="19" t="str">
        <f t="shared" si="24"/>
        <v/>
      </c>
      <c r="K51" s="11" t="str">
        <f t="shared" si="25"/>
        <v/>
      </c>
      <c r="L51" s="11" t="str">
        <f t="shared" si="26"/>
        <v/>
      </c>
      <c r="M51" s="11" t="str">
        <f t="shared" si="27"/>
        <v/>
      </c>
      <c r="N51" s="11" t="str">
        <f t="shared" si="28"/>
        <v/>
      </c>
      <c r="O51" s="11" t="str">
        <f t="shared" si="29"/>
        <v/>
      </c>
      <c r="P51" s="11" t="str">
        <f t="shared" si="30"/>
        <v/>
      </c>
      <c r="Q51" s="11" t="str">
        <f t="shared" si="31"/>
        <v/>
      </c>
      <c r="R51" s="11" t="str">
        <f t="shared" si="32"/>
        <v/>
      </c>
      <c r="S51" s="11"/>
      <c r="T51" s="73" t="str">
        <f t="shared" si="33"/>
        <v/>
      </c>
      <c r="U51" s="73" t="str">
        <f t="shared" si="34"/>
        <v/>
      </c>
      <c r="V51" s="20" t="str">
        <f t="shared" si="17"/>
        <v/>
      </c>
      <c r="X51" s="49" t="str">
        <f t="shared" si="14"/>
        <v/>
      </c>
      <c r="Y51" s="49" t="str">
        <f t="shared" si="21"/>
        <v/>
      </c>
      <c r="Z51" s="49" t="str">
        <f t="shared" si="22"/>
        <v/>
      </c>
      <c r="AA51" s="49" t="str">
        <f t="shared" si="23"/>
        <v/>
      </c>
    </row>
    <row r="52" spans="2:27" ht="12.75" customHeight="1">
      <c r="B52" s="17" t="str">
        <f t="shared" si="0"/>
        <v/>
      </c>
      <c r="C52" s="17" t="str">
        <f>IF(F52="","",INT((F52-SUM(MOD(DATE(YEAR(F52-MOD(F52-2,7)+3),1,2),{1E+99;7})*{1;-1})+5)/7))</f>
        <v/>
      </c>
      <c r="D52" s="18" t="str">
        <f t="shared" si="1"/>
        <v/>
      </c>
      <c r="E52" s="17" t="str">
        <f t="shared" si="15"/>
        <v/>
      </c>
      <c r="F52" s="10"/>
      <c r="G52" s="39" t="s">
        <v>70</v>
      </c>
      <c r="H52" s="21" t="str">
        <f t="shared" si="16"/>
        <v/>
      </c>
      <c r="I52" s="20" t="str">
        <f t="shared" si="2"/>
        <v/>
      </c>
      <c r="J52" s="19" t="str">
        <f t="shared" si="24"/>
        <v/>
      </c>
      <c r="K52" s="11" t="str">
        <f t="shared" si="25"/>
        <v/>
      </c>
      <c r="L52" s="11" t="str">
        <f t="shared" si="26"/>
        <v/>
      </c>
      <c r="M52" s="11" t="str">
        <f t="shared" si="27"/>
        <v/>
      </c>
      <c r="N52" s="11" t="str">
        <f t="shared" si="28"/>
        <v/>
      </c>
      <c r="O52" s="11" t="str">
        <f t="shared" si="29"/>
        <v/>
      </c>
      <c r="P52" s="11" t="str">
        <f t="shared" si="30"/>
        <v/>
      </c>
      <c r="Q52" s="11" t="str">
        <f t="shared" si="31"/>
        <v/>
      </c>
      <c r="R52" s="11" t="str">
        <f t="shared" si="32"/>
        <v/>
      </c>
      <c r="S52" s="11"/>
      <c r="T52" s="73" t="str">
        <f t="shared" si="33"/>
        <v/>
      </c>
      <c r="U52" s="73" t="str">
        <f t="shared" si="34"/>
        <v/>
      </c>
      <c r="V52" s="20" t="str">
        <f t="shared" si="17"/>
        <v/>
      </c>
      <c r="X52" s="49" t="str">
        <f t="shared" si="14"/>
        <v/>
      </c>
      <c r="Y52" s="49" t="str">
        <f t="shared" si="21"/>
        <v/>
      </c>
      <c r="Z52" s="49" t="str">
        <f t="shared" si="22"/>
        <v/>
      </c>
      <c r="AA52" s="49" t="str">
        <f t="shared" si="23"/>
        <v/>
      </c>
    </row>
    <row r="53" spans="2:27" ht="12.75" customHeight="1">
      <c r="B53" s="17" t="str">
        <f t="shared" si="0"/>
        <v/>
      </c>
      <c r="C53" s="17" t="str">
        <f>IF(F53="","",INT((F53-SUM(MOD(DATE(YEAR(F53-MOD(F53-2,7)+3),1,2),{1E+99;7})*{1;-1})+5)/7))</f>
        <v/>
      </c>
      <c r="D53" s="18" t="str">
        <f t="shared" si="1"/>
        <v/>
      </c>
      <c r="E53" s="17" t="str">
        <f t="shared" si="15"/>
        <v/>
      </c>
      <c r="F53" s="10"/>
      <c r="G53" s="39" t="s">
        <v>70</v>
      </c>
      <c r="H53" s="21" t="str">
        <f t="shared" si="16"/>
        <v/>
      </c>
      <c r="I53" s="20" t="str">
        <f t="shared" si="2"/>
        <v/>
      </c>
      <c r="J53" s="19" t="str">
        <f t="shared" si="24"/>
        <v/>
      </c>
      <c r="K53" s="11" t="str">
        <f t="shared" si="25"/>
        <v/>
      </c>
      <c r="L53" s="11" t="str">
        <f t="shared" si="26"/>
        <v/>
      </c>
      <c r="M53" s="11" t="str">
        <f t="shared" si="27"/>
        <v/>
      </c>
      <c r="N53" s="11" t="str">
        <f t="shared" si="28"/>
        <v/>
      </c>
      <c r="O53" s="11" t="str">
        <f t="shared" si="29"/>
        <v/>
      </c>
      <c r="P53" s="11" t="str">
        <f t="shared" si="30"/>
        <v/>
      </c>
      <c r="Q53" s="11" t="str">
        <f t="shared" si="31"/>
        <v/>
      </c>
      <c r="R53" s="11" t="str">
        <f t="shared" si="32"/>
        <v/>
      </c>
      <c r="S53" s="11"/>
      <c r="T53" s="73" t="str">
        <f t="shared" si="33"/>
        <v/>
      </c>
      <c r="U53" s="73" t="str">
        <f t="shared" si="34"/>
        <v/>
      </c>
      <c r="V53" s="20" t="str">
        <f t="shared" si="17"/>
        <v/>
      </c>
      <c r="X53" s="49" t="str">
        <f t="shared" si="14"/>
        <v/>
      </c>
      <c r="Y53" s="49" t="str">
        <f t="shared" si="21"/>
        <v/>
      </c>
      <c r="Z53" s="49" t="str">
        <f t="shared" si="22"/>
        <v/>
      </c>
      <c r="AA53" s="49" t="str">
        <f t="shared" si="23"/>
        <v/>
      </c>
    </row>
    <row r="54" spans="2:27" ht="12.75" customHeight="1">
      <c r="B54" s="17" t="str">
        <f t="shared" si="0"/>
        <v/>
      </c>
      <c r="C54" s="17" t="str">
        <f>IF(F54="","",INT((F54-SUM(MOD(DATE(YEAR(F54-MOD(F54-2,7)+3),1,2),{1E+99;7})*{1;-1})+5)/7))</f>
        <v/>
      </c>
      <c r="D54" s="18" t="str">
        <f t="shared" si="1"/>
        <v/>
      </c>
      <c r="E54" s="17" t="str">
        <f t="shared" si="15"/>
        <v/>
      </c>
      <c r="F54" s="10"/>
      <c r="G54" s="39" t="s">
        <v>70</v>
      </c>
      <c r="H54" s="21" t="str">
        <f t="shared" si="16"/>
        <v/>
      </c>
      <c r="I54" s="20" t="str">
        <f t="shared" si="2"/>
        <v/>
      </c>
      <c r="J54" s="19" t="str">
        <f t="shared" si="24"/>
        <v/>
      </c>
      <c r="K54" s="11" t="str">
        <f t="shared" si="25"/>
        <v/>
      </c>
      <c r="L54" s="11" t="str">
        <f t="shared" si="26"/>
        <v/>
      </c>
      <c r="M54" s="11" t="str">
        <f t="shared" si="27"/>
        <v/>
      </c>
      <c r="N54" s="11" t="str">
        <f t="shared" si="28"/>
        <v/>
      </c>
      <c r="O54" s="11" t="str">
        <f t="shared" si="29"/>
        <v/>
      </c>
      <c r="P54" s="11" t="str">
        <f t="shared" si="30"/>
        <v/>
      </c>
      <c r="Q54" s="11" t="str">
        <f t="shared" si="31"/>
        <v/>
      </c>
      <c r="R54" s="11" t="str">
        <f t="shared" si="32"/>
        <v/>
      </c>
      <c r="S54" s="11"/>
      <c r="T54" s="73" t="str">
        <f t="shared" si="33"/>
        <v/>
      </c>
      <c r="U54" s="73" t="str">
        <f t="shared" si="34"/>
        <v/>
      </c>
      <c r="V54" s="20" t="str">
        <f t="shared" si="17"/>
        <v/>
      </c>
      <c r="X54" s="49" t="str">
        <f t="shared" si="14"/>
        <v/>
      </c>
      <c r="Y54" s="49" t="str">
        <f t="shared" si="21"/>
        <v/>
      </c>
      <c r="Z54" s="49" t="str">
        <f t="shared" si="22"/>
        <v/>
      </c>
      <c r="AA54" s="49" t="str">
        <f t="shared" si="23"/>
        <v/>
      </c>
    </row>
    <row r="55" spans="2:27" ht="12.75" customHeight="1">
      <c r="B55" s="17" t="str">
        <f t="shared" si="0"/>
        <v/>
      </c>
      <c r="C55" s="17" t="str">
        <f>IF(F55="","",INT((F55-SUM(MOD(DATE(YEAR(F55-MOD(F55-2,7)+3),1,2),{1E+99;7})*{1;-1})+5)/7))</f>
        <v/>
      </c>
      <c r="D55" s="18" t="str">
        <f t="shared" si="1"/>
        <v/>
      </c>
      <c r="E55" s="17" t="str">
        <f t="shared" si="15"/>
        <v/>
      </c>
      <c r="F55" s="10"/>
      <c r="G55" s="39" t="s">
        <v>70</v>
      </c>
      <c r="H55" s="21" t="str">
        <f t="shared" si="16"/>
        <v/>
      </c>
      <c r="I55" s="20" t="str">
        <f t="shared" si="2"/>
        <v/>
      </c>
      <c r="J55" s="19" t="str">
        <f t="shared" si="24"/>
        <v/>
      </c>
      <c r="K55" s="11" t="str">
        <f t="shared" si="25"/>
        <v/>
      </c>
      <c r="L55" s="11" t="str">
        <f t="shared" si="26"/>
        <v/>
      </c>
      <c r="M55" s="11" t="str">
        <f t="shared" si="27"/>
        <v/>
      </c>
      <c r="N55" s="11" t="str">
        <f t="shared" si="28"/>
        <v/>
      </c>
      <c r="O55" s="11" t="str">
        <f t="shared" si="29"/>
        <v/>
      </c>
      <c r="P55" s="11" t="str">
        <f t="shared" si="30"/>
        <v/>
      </c>
      <c r="Q55" s="11" t="str">
        <f t="shared" si="31"/>
        <v/>
      </c>
      <c r="R55" s="11" t="str">
        <f t="shared" si="32"/>
        <v/>
      </c>
      <c r="S55" s="11"/>
      <c r="T55" s="73" t="str">
        <f t="shared" si="33"/>
        <v/>
      </c>
      <c r="U55" s="73" t="str">
        <f t="shared" si="34"/>
        <v/>
      </c>
      <c r="V55" s="20" t="str">
        <f t="shared" si="17"/>
        <v/>
      </c>
      <c r="X55" s="49" t="str">
        <f t="shared" si="14"/>
        <v/>
      </c>
      <c r="Y55" s="49" t="str">
        <f t="shared" si="21"/>
        <v/>
      </c>
      <c r="Z55" s="49" t="str">
        <f t="shared" si="22"/>
        <v/>
      </c>
      <c r="AA55" s="49" t="str">
        <f t="shared" si="23"/>
        <v/>
      </c>
    </row>
    <row r="56" spans="2:27" ht="12.75" customHeight="1">
      <c r="B56" s="17" t="str">
        <f t="shared" si="0"/>
        <v/>
      </c>
      <c r="C56" s="17" t="str">
        <f>IF(F56="","",INT((F56-SUM(MOD(DATE(YEAR(F56-MOD(F56-2,7)+3),1,2),{1E+99;7})*{1;-1})+5)/7))</f>
        <v/>
      </c>
      <c r="D56" s="18" t="str">
        <f t="shared" si="1"/>
        <v/>
      </c>
      <c r="E56" s="17" t="str">
        <f t="shared" si="15"/>
        <v/>
      </c>
      <c r="F56" s="10"/>
      <c r="G56" s="39" t="s">
        <v>70</v>
      </c>
      <c r="H56" s="21" t="str">
        <f t="shared" si="16"/>
        <v/>
      </c>
      <c r="I56" s="20" t="str">
        <f t="shared" si="2"/>
        <v/>
      </c>
      <c r="J56" s="19" t="str">
        <f t="shared" si="24"/>
        <v/>
      </c>
      <c r="K56" s="11" t="str">
        <f t="shared" si="25"/>
        <v/>
      </c>
      <c r="L56" s="11" t="str">
        <f t="shared" si="26"/>
        <v/>
      </c>
      <c r="M56" s="11" t="str">
        <f t="shared" si="27"/>
        <v/>
      </c>
      <c r="N56" s="11" t="str">
        <f t="shared" si="28"/>
        <v/>
      </c>
      <c r="O56" s="11" t="str">
        <f t="shared" si="29"/>
        <v/>
      </c>
      <c r="P56" s="11" t="str">
        <f t="shared" si="30"/>
        <v/>
      </c>
      <c r="Q56" s="11" t="str">
        <f t="shared" si="31"/>
        <v/>
      </c>
      <c r="R56" s="11" t="str">
        <f t="shared" si="32"/>
        <v/>
      </c>
      <c r="S56" s="11"/>
      <c r="T56" s="73" t="str">
        <f t="shared" si="33"/>
        <v/>
      </c>
      <c r="U56" s="73" t="str">
        <f t="shared" si="34"/>
        <v/>
      </c>
      <c r="V56" s="20" t="str">
        <f t="shared" si="17"/>
        <v/>
      </c>
      <c r="X56" s="49" t="str">
        <f t="shared" si="14"/>
        <v/>
      </c>
      <c r="Y56" s="49" t="str">
        <f t="shared" si="21"/>
        <v/>
      </c>
      <c r="Z56" s="49" t="str">
        <f t="shared" si="22"/>
        <v/>
      </c>
      <c r="AA56" s="49" t="str">
        <f t="shared" si="23"/>
        <v/>
      </c>
    </row>
    <row r="57" spans="2:27" ht="12.75" customHeight="1">
      <c r="B57" s="17" t="str">
        <f t="shared" si="0"/>
        <v/>
      </c>
      <c r="C57" s="17" t="str">
        <f>IF(F57="","",INT((F57-SUM(MOD(DATE(YEAR(F57-MOD(F57-2,7)+3),1,2),{1E+99;7})*{1;-1})+5)/7))</f>
        <v/>
      </c>
      <c r="D57" s="18" t="str">
        <f t="shared" si="1"/>
        <v/>
      </c>
      <c r="E57" s="17" t="str">
        <f t="shared" si="15"/>
        <v/>
      </c>
      <c r="F57" s="10"/>
      <c r="G57" s="39" t="s">
        <v>70</v>
      </c>
      <c r="H57" s="21" t="str">
        <f t="shared" si="16"/>
        <v/>
      </c>
      <c r="I57" s="20" t="str">
        <f t="shared" si="2"/>
        <v/>
      </c>
      <c r="J57" s="19" t="str">
        <f t="shared" si="24"/>
        <v/>
      </c>
      <c r="K57" s="11" t="str">
        <f t="shared" si="25"/>
        <v/>
      </c>
      <c r="L57" s="11" t="str">
        <f t="shared" si="26"/>
        <v/>
      </c>
      <c r="M57" s="11" t="str">
        <f t="shared" si="27"/>
        <v/>
      </c>
      <c r="N57" s="11" t="str">
        <f t="shared" si="28"/>
        <v/>
      </c>
      <c r="O57" s="11" t="str">
        <f t="shared" si="29"/>
        <v/>
      </c>
      <c r="P57" s="11" t="str">
        <f t="shared" si="30"/>
        <v/>
      </c>
      <c r="Q57" s="11" t="str">
        <f t="shared" si="31"/>
        <v/>
      </c>
      <c r="R57" s="11" t="str">
        <f t="shared" si="32"/>
        <v/>
      </c>
      <c r="S57" s="11"/>
      <c r="T57" s="73" t="str">
        <f t="shared" si="33"/>
        <v/>
      </c>
      <c r="U57" s="73" t="str">
        <f t="shared" si="34"/>
        <v/>
      </c>
      <c r="V57" s="20" t="str">
        <f t="shared" si="17"/>
        <v/>
      </c>
      <c r="X57" s="49" t="str">
        <f t="shared" si="14"/>
        <v/>
      </c>
      <c r="Y57" s="49" t="str">
        <f t="shared" si="21"/>
        <v/>
      </c>
      <c r="Z57" s="49" t="str">
        <f t="shared" si="22"/>
        <v/>
      </c>
      <c r="AA57" s="49" t="str">
        <f t="shared" si="23"/>
        <v/>
      </c>
    </row>
    <row r="58" spans="2:27" ht="12.75" customHeight="1">
      <c r="B58" s="17" t="str">
        <f t="shared" si="0"/>
        <v/>
      </c>
      <c r="C58" s="17" t="str">
        <f>IF(F58="","",INT((F58-SUM(MOD(DATE(YEAR(F58-MOD(F58-2,7)+3),1,2),{1E+99;7})*{1;-1})+5)/7))</f>
        <v/>
      </c>
      <c r="D58" s="18" t="str">
        <f t="shared" si="1"/>
        <v/>
      </c>
      <c r="E58" s="17" t="str">
        <f t="shared" si="15"/>
        <v/>
      </c>
      <c r="F58" s="10"/>
      <c r="G58" s="39" t="s">
        <v>70</v>
      </c>
      <c r="H58" s="21" t="str">
        <f t="shared" si="16"/>
        <v/>
      </c>
      <c r="I58" s="20" t="str">
        <f t="shared" si="2"/>
        <v/>
      </c>
      <c r="J58" s="19" t="str">
        <f t="shared" si="24"/>
        <v/>
      </c>
      <c r="K58" s="11" t="str">
        <f t="shared" si="25"/>
        <v/>
      </c>
      <c r="L58" s="11" t="str">
        <f t="shared" si="26"/>
        <v/>
      </c>
      <c r="M58" s="11" t="str">
        <f t="shared" si="27"/>
        <v/>
      </c>
      <c r="N58" s="11" t="str">
        <f t="shared" si="28"/>
        <v/>
      </c>
      <c r="O58" s="11" t="str">
        <f t="shared" si="29"/>
        <v/>
      </c>
      <c r="P58" s="11" t="str">
        <f t="shared" si="30"/>
        <v/>
      </c>
      <c r="Q58" s="11" t="str">
        <f t="shared" si="31"/>
        <v/>
      </c>
      <c r="R58" s="11" t="str">
        <f t="shared" si="32"/>
        <v/>
      </c>
      <c r="S58" s="11"/>
      <c r="T58" s="73" t="str">
        <f t="shared" si="33"/>
        <v/>
      </c>
      <c r="U58" s="73" t="str">
        <f t="shared" si="34"/>
        <v/>
      </c>
      <c r="V58" s="20" t="str">
        <f t="shared" si="17"/>
        <v/>
      </c>
      <c r="X58" s="49" t="str">
        <f t="shared" si="14"/>
        <v/>
      </c>
      <c r="Y58" s="49" t="str">
        <f t="shared" si="21"/>
        <v/>
      </c>
      <c r="Z58" s="49" t="str">
        <f t="shared" si="22"/>
        <v/>
      </c>
      <c r="AA58" s="49" t="str">
        <f t="shared" si="23"/>
        <v/>
      </c>
    </row>
    <row r="59" spans="2:27" ht="12.75" customHeight="1">
      <c r="B59" s="17" t="str">
        <f t="shared" si="0"/>
        <v/>
      </c>
      <c r="C59" s="17" t="str">
        <f>IF(F59="","",INT((F59-SUM(MOD(DATE(YEAR(F59-MOD(F59-2,7)+3),1,2),{1E+99;7})*{1;-1})+5)/7))</f>
        <v/>
      </c>
      <c r="D59" s="18" t="str">
        <f t="shared" si="1"/>
        <v/>
      </c>
      <c r="E59" s="17" t="str">
        <f t="shared" si="15"/>
        <v/>
      </c>
      <c r="F59" s="10"/>
      <c r="G59" s="39" t="s">
        <v>70</v>
      </c>
      <c r="H59" s="21" t="str">
        <f t="shared" si="16"/>
        <v/>
      </c>
      <c r="I59" s="20" t="str">
        <f t="shared" si="2"/>
        <v/>
      </c>
      <c r="J59" s="19" t="str">
        <f t="shared" si="24"/>
        <v/>
      </c>
      <c r="K59" s="11" t="str">
        <f t="shared" si="25"/>
        <v/>
      </c>
      <c r="L59" s="11" t="str">
        <f t="shared" si="26"/>
        <v/>
      </c>
      <c r="M59" s="11" t="str">
        <f t="shared" si="27"/>
        <v/>
      </c>
      <c r="N59" s="11" t="str">
        <f t="shared" si="28"/>
        <v/>
      </c>
      <c r="O59" s="11" t="str">
        <f t="shared" si="29"/>
        <v/>
      </c>
      <c r="P59" s="11" t="str">
        <f t="shared" si="30"/>
        <v/>
      </c>
      <c r="Q59" s="11" t="str">
        <f t="shared" si="31"/>
        <v/>
      </c>
      <c r="R59" s="11" t="str">
        <f t="shared" si="32"/>
        <v/>
      </c>
      <c r="S59" s="11"/>
      <c r="T59" s="73" t="str">
        <f t="shared" si="33"/>
        <v/>
      </c>
      <c r="U59" s="73" t="str">
        <f t="shared" si="34"/>
        <v/>
      </c>
      <c r="V59" s="20" t="str">
        <f t="shared" si="17"/>
        <v/>
      </c>
      <c r="X59" s="49" t="str">
        <f t="shared" si="14"/>
        <v/>
      </c>
      <c r="Y59" s="49" t="str">
        <f t="shared" si="21"/>
        <v/>
      </c>
      <c r="Z59" s="49" t="str">
        <f t="shared" si="22"/>
        <v/>
      </c>
      <c r="AA59" s="49" t="str">
        <f t="shared" si="23"/>
        <v/>
      </c>
    </row>
    <row r="60" spans="2:27" ht="12.75" customHeight="1">
      <c r="B60" s="17" t="str">
        <f t="shared" si="0"/>
        <v/>
      </c>
      <c r="C60" s="17" t="str">
        <f>IF(F60="","",INT((F60-SUM(MOD(DATE(YEAR(F60-MOD(F60-2,7)+3),1,2),{1E+99;7})*{1;-1})+5)/7))</f>
        <v/>
      </c>
      <c r="D60" s="18" t="str">
        <f t="shared" si="1"/>
        <v/>
      </c>
      <c r="E60" s="17" t="str">
        <f t="shared" si="15"/>
        <v/>
      </c>
      <c r="F60" s="10"/>
      <c r="G60" s="39" t="s">
        <v>70</v>
      </c>
      <c r="H60" s="21" t="str">
        <f t="shared" si="16"/>
        <v/>
      </c>
      <c r="I60" s="20" t="str">
        <f t="shared" si="2"/>
        <v/>
      </c>
      <c r="J60" s="19" t="str">
        <f t="shared" si="24"/>
        <v/>
      </c>
      <c r="K60" s="11" t="str">
        <f t="shared" si="25"/>
        <v/>
      </c>
      <c r="L60" s="11" t="str">
        <f t="shared" si="26"/>
        <v/>
      </c>
      <c r="M60" s="11" t="str">
        <f t="shared" si="27"/>
        <v/>
      </c>
      <c r="N60" s="11" t="str">
        <f t="shared" si="28"/>
        <v/>
      </c>
      <c r="O60" s="11" t="str">
        <f t="shared" si="29"/>
        <v/>
      </c>
      <c r="P60" s="11" t="str">
        <f t="shared" si="30"/>
        <v/>
      </c>
      <c r="Q60" s="11" t="str">
        <f t="shared" si="31"/>
        <v/>
      </c>
      <c r="R60" s="11" t="str">
        <f t="shared" si="32"/>
        <v/>
      </c>
      <c r="S60" s="11"/>
      <c r="T60" s="73" t="str">
        <f t="shared" si="33"/>
        <v/>
      </c>
      <c r="U60" s="73" t="str">
        <f t="shared" si="34"/>
        <v/>
      </c>
      <c r="V60" s="20" t="str">
        <f t="shared" si="17"/>
        <v/>
      </c>
      <c r="X60" s="49" t="str">
        <f t="shared" si="14"/>
        <v/>
      </c>
      <c r="Y60" s="49" t="str">
        <f t="shared" si="21"/>
        <v/>
      </c>
      <c r="Z60" s="49" t="str">
        <f t="shared" si="22"/>
        <v/>
      </c>
      <c r="AA60" s="49" t="str">
        <f t="shared" si="23"/>
        <v/>
      </c>
    </row>
    <row r="61" spans="2:27" ht="12.75" customHeight="1">
      <c r="B61" s="17" t="str">
        <f t="shared" si="0"/>
        <v/>
      </c>
      <c r="C61" s="17" t="str">
        <f>IF(F61="","",INT((F61-SUM(MOD(DATE(YEAR(F61-MOD(F61-2,7)+3),1,2),{1E+99;7})*{1;-1})+5)/7))</f>
        <v/>
      </c>
      <c r="D61" s="18" t="str">
        <f t="shared" si="1"/>
        <v/>
      </c>
      <c r="E61" s="17" t="str">
        <f t="shared" si="15"/>
        <v/>
      </c>
      <c r="F61" s="10"/>
      <c r="G61" s="39" t="s">
        <v>70</v>
      </c>
      <c r="H61" s="21" t="str">
        <f t="shared" si="16"/>
        <v/>
      </c>
      <c r="I61" s="20" t="str">
        <f t="shared" si="2"/>
        <v/>
      </c>
      <c r="J61" s="19" t="str">
        <f t="shared" si="24"/>
        <v/>
      </c>
      <c r="K61" s="11" t="str">
        <f t="shared" si="25"/>
        <v/>
      </c>
      <c r="L61" s="11" t="str">
        <f t="shared" si="26"/>
        <v/>
      </c>
      <c r="M61" s="11" t="str">
        <f t="shared" si="27"/>
        <v/>
      </c>
      <c r="N61" s="11" t="str">
        <f t="shared" si="28"/>
        <v/>
      </c>
      <c r="O61" s="11" t="str">
        <f t="shared" si="29"/>
        <v/>
      </c>
      <c r="P61" s="11" t="str">
        <f t="shared" si="30"/>
        <v/>
      </c>
      <c r="Q61" s="11" t="str">
        <f t="shared" si="31"/>
        <v/>
      </c>
      <c r="R61" s="11" t="str">
        <f t="shared" si="32"/>
        <v/>
      </c>
      <c r="S61" s="11"/>
      <c r="T61" s="73" t="str">
        <f t="shared" si="33"/>
        <v/>
      </c>
      <c r="U61" s="73" t="str">
        <f t="shared" si="34"/>
        <v/>
      </c>
      <c r="V61" s="20" t="str">
        <f t="shared" si="17"/>
        <v/>
      </c>
      <c r="X61" s="49" t="str">
        <f t="shared" si="14"/>
        <v/>
      </c>
      <c r="Y61" s="49" t="str">
        <f t="shared" si="21"/>
        <v/>
      </c>
      <c r="Z61" s="49" t="str">
        <f t="shared" si="22"/>
        <v/>
      </c>
      <c r="AA61" s="49" t="str">
        <f t="shared" si="23"/>
        <v/>
      </c>
    </row>
    <row r="62" spans="2:27" ht="12.75" customHeight="1">
      <c r="B62" s="17" t="str">
        <f t="shared" si="0"/>
        <v/>
      </c>
      <c r="C62" s="17" t="str">
        <f>IF(F62="","",INT((F62-SUM(MOD(DATE(YEAR(F62-MOD(F62-2,7)+3),1,2),{1E+99;7})*{1;-1})+5)/7))</f>
        <v/>
      </c>
      <c r="D62" s="18" t="str">
        <f t="shared" si="1"/>
        <v/>
      </c>
      <c r="E62" s="17" t="str">
        <f t="shared" si="15"/>
        <v/>
      </c>
      <c r="F62" s="10"/>
      <c r="G62" s="39" t="s">
        <v>70</v>
      </c>
      <c r="H62" s="21" t="str">
        <f t="shared" si="16"/>
        <v/>
      </c>
      <c r="I62" s="20" t="str">
        <f t="shared" si="2"/>
        <v/>
      </c>
      <c r="J62" s="19" t="str">
        <f t="shared" si="24"/>
        <v/>
      </c>
      <c r="K62" s="11" t="str">
        <f t="shared" si="25"/>
        <v/>
      </c>
      <c r="L62" s="11" t="str">
        <f t="shared" si="26"/>
        <v/>
      </c>
      <c r="M62" s="11" t="str">
        <f t="shared" si="27"/>
        <v/>
      </c>
      <c r="N62" s="11" t="str">
        <f t="shared" si="28"/>
        <v/>
      </c>
      <c r="O62" s="11" t="str">
        <f t="shared" si="29"/>
        <v/>
      </c>
      <c r="P62" s="11" t="str">
        <f t="shared" si="30"/>
        <v/>
      </c>
      <c r="Q62" s="11" t="str">
        <f t="shared" si="31"/>
        <v/>
      </c>
      <c r="R62" s="11" t="str">
        <f t="shared" si="32"/>
        <v/>
      </c>
      <c r="S62" s="11"/>
      <c r="T62" s="73" t="str">
        <f t="shared" si="33"/>
        <v/>
      </c>
      <c r="U62" s="73" t="str">
        <f t="shared" si="34"/>
        <v/>
      </c>
      <c r="V62" s="20" t="str">
        <f t="shared" si="17"/>
        <v/>
      </c>
      <c r="X62" s="49" t="str">
        <f t="shared" si="14"/>
        <v/>
      </c>
      <c r="Y62" s="49" t="str">
        <f t="shared" si="21"/>
        <v/>
      </c>
      <c r="Z62" s="49" t="str">
        <f t="shared" si="22"/>
        <v/>
      </c>
      <c r="AA62" s="49" t="str">
        <f t="shared" si="23"/>
        <v/>
      </c>
    </row>
    <row r="63" spans="2:27" ht="12.75" customHeight="1">
      <c r="B63" s="17" t="str">
        <f t="shared" si="0"/>
        <v/>
      </c>
      <c r="C63" s="17" t="str">
        <f>IF(F63="","",INT((F63-SUM(MOD(DATE(YEAR(F63-MOD(F63-2,7)+3),1,2),{1E+99;7})*{1;-1})+5)/7))</f>
        <v/>
      </c>
      <c r="D63" s="18" t="str">
        <f t="shared" si="1"/>
        <v/>
      </c>
      <c r="E63" s="17" t="str">
        <f t="shared" si="15"/>
        <v/>
      </c>
      <c r="F63" s="10"/>
      <c r="G63" s="39" t="s">
        <v>70</v>
      </c>
      <c r="H63" s="21" t="str">
        <f t="shared" si="16"/>
        <v/>
      </c>
      <c r="I63" s="20" t="str">
        <f t="shared" si="2"/>
        <v/>
      </c>
      <c r="J63" s="19" t="str">
        <f t="shared" si="24"/>
        <v/>
      </c>
      <c r="K63" s="11" t="str">
        <f t="shared" si="25"/>
        <v/>
      </c>
      <c r="L63" s="11" t="str">
        <f t="shared" si="26"/>
        <v/>
      </c>
      <c r="M63" s="11" t="str">
        <f t="shared" si="27"/>
        <v/>
      </c>
      <c r="N63" s="11" t="str">
        <f t="shared" si="28"/>
        <v/>
      </c>
      <c r="O63" s="11" t="str">
        <f t="shared" si="29"/>
        <v/>
      </c>
      <c r="P63" s="11" t="str">
        <f t="shared" si="30"/>
        <v/>
      </c>
      <c r="Q63" s="11" t="str">
        <f t="shared" si="31"/>
        <v/>
      </c>
      <c r="R63" s="11" t="str">
        <f t="shared" si="32"/>
        <v/>
      </c>
      <c r="S63" s="11"/>
      <c r="T63" s="73" t="str">
        <f t="shared" si="33"/>
        <v/>
      </c>
      <c r="U63" s="73" t="str">
        <f t="shared" si="34"/>
        <v/>
      </c>
      <c r="V63" s="20" t="str">
        <f t="shared" si="17"/>
        <v/>
      </c>
      <c r="X63" s="49" t="str">
        <f t="shared" si="14"/>
        <v/>
      </c>
      <c r="Y63" s="49" t="str">
        <f t="shared" si="21"/>
        <v/>
      </c>
      <c r="Z63" s="49" t="str">
        <f t="shared" si="22"/>
        <v/>
      </c>
      <c r="AA63" s="49" t="str">
        <f t="shared" si="23"/>
        <v/>
      </c>
    </row>
    <row r="64" spans="2:27" ht="12.75" customHeight="1">
      <c r="B64" s="17" t="str">
        <f t="shared" si="0"/>
        <v/>
      </c>
      <c r="C64" s="17" t="str">
        <f>IF(F64="","",INT((F64-SUM(MOD(DATE(YEAR(F64-MOD(F64-2,7)+3),1,2),{1E+99;7})*{1;-1})+5)/7))</f>
        <v/>
      </c>
      <c r="D64" s="18" t="str">
        <f t="shared" si="1"/>
        <v/>
      </c>
      <c r="E64" s="17" t="str">
        <f t="shared" si="15"/>
        <v/>
      </c>
      <c r="F64" s="10"/>
      <c r="G64" s="39" t="s">
        <v>70</v>
      </c>
      <c r="H64" s="21" t="str">
        <f t="shared" si="16"/>
        <v/>
      </c>
      <c r="I64" s="20" t="str">
        <f t="shared" si="2"/>
        <v/>
      </c>
      <c r="J64" s="19" t="str">
        <f t="shared" si="24"/>
        <v/>
      </c>
      <c r="K64" s="11" t="str">
        <f t="shared" si="25"/>
        <v/>
      </c>
      <c r="L64" s="11" t="str">
        <f t="shared" si="26"/>
        <v/>
      </c>
      <c r="M64" s="11" t="str">
        <f t="shared" si="27"/>
        <v/>
      </c>
      <c r="N64" s="11" t="str">
        <f t="shared" si="28"/>
        <v/>
      </c>
      <c r="O64" s="11" t="str">
        <f t="shared" si="29"/>
        <v/>
      </c>
      <c r="P64" s="11" t="str">
        <f t="shared" si="30"/>
        <v/>
      </c>
      <c r="Q64" s="11" t="str">
        <f t="shared" si="31"/>
        <v/>
      </c>
      <c r="R64" s="11" t="str">
        <f t="shared" si="32"/>
        <v/>
      </c>
      <c r="S64" s="11"/>
      <c r="T64" s="73" t="str">
        <f t="shared" si="33"/>
        <v/>
      </c>
      <c r="U64" s="73" t="str">
        <f t="shared" si="34"/>
        <v/>
      </c>
      <c r="V64" s="20" t="str">
        <f t="shared" si="17"/>
        <v/>
      </c>
      <c r="X64" s="49" t="str">
        <f t="shared" si="14"/>
        <v/>
      </c>
      <c r="Y64" s="49" t="str">
        <f t="shared" si="21"/>
        <v/>
      </c>
      <c r="Z64" s="49" t="str">
        <f t="shared" si="22"/>
        <v/>
      </c>
      <c r="AA64" s="49" t="str">
        <f t="shared" si="23"/>
        <v/>
      </c>
    </row>
    <row r="65" spans="2:27" ht="12.75" customHeight="1">
      <c r="B65" s="17" t="str">
        <f t="shared" si="0"/>
        <v/>
      </c>
      <c r="C65" s="17" t="str">
        <f>IF(F65="","",INT((F65-SUM(MOD(DATE(YEAR(F65-MOD(F65-2,7)+3),1,2),{1E+99;7})*{1;-1})+5)/7))</f>
        <v/>
      </c>
      <c r="D65" s="18" t="str">
        <f t="shared" si="1"/>
        <v/>
      </c>
      <c r="E65" s="17" t="str">
        <f t="shared" si="15"/>
        <v/>
      </c>
      <c r="F65" s="10"/>
      <c r="G65" s="39" t="s">
        <v>70</v>
      </c>
      <c r="H65" s="21" t="str">
        <f t="shared" si="16"/>
        <v/>
      </c>
      <c r="I65" s="20" t="str">
        <f t="shared" si="2"/>
        <v/>
      </c>
      <c r="J65" s="19" t="str">
        <f t="shared" si="24"/>
        <v/>
      </c>
      <c r="K65" s="11" t="str">
        <f t="shared" si="25"/>
        <v/>
      </c>
      <c r="L65" s="11" t="str">
        <f t="shared" si="26"/>
        <v/>
      </c>
      <c r="M65" s="11" t="str">
        <f t="shared" si="27"/>
        <v/>
      </c>
      <c r="N65" s="11" t="str">
        <f t="shared" si="28"/>
        <v/>
      </c>
      <c r="O65" s="11" t="str">
        <f t="shared" si="29"/>
        <v/>
      </c>
      <c r="P65" s="11" t="str">
        <f t="shared" si="30"/>
        <v/>
      </c>
      <c r="Q65" s="11" t="str">
        <f t="shared" si="31"/>
        <v/>
      </c>
      <c r="R65" s="11" t="str">
        <f t="shared" si="32"/>
        <v/>
      </c>
      <c r="S65" s="11"/>
      <c r="T65" s="73" t="str">
        <f t="shared" si="33"/>
        <v/>
      </c>
      <c r="U65" s="73" t="str">
        <f t="shared" si="34"/>
        <v/>
      </c>
      <c r="V65" s="20" t="str">
        <f t="shared" si="17"/>
        <v/>
      </c>
      <c r="X65" s="49" t="str">
        <f t="shared" si="14"/>
        <v/>
      </c>
      <c r="Y65" s="49" t="str">
        <f t="shared" si="21"/>
        <v/>
      </c>
      <c r="Z65" s="49" t="str">
        <f t="shared" si="22"/>
        <v/>
      </c>
      <c r="AA65" s="49" t="str">
        <f t="shared" si="23"/>
        <v/>
      </c>
    </row>
    <row r="66" spans="2:27" ht="12.75" customHeight="1">
      <c r="B66" s="17" t="str">
        <f t="shared" si="0"/>
        <v/>
      </c>
      <c r="C66" s="17" t="str">
        <f>IF(F66="","",INT((F66-SUM(MOD(DATE(YEAR(F66-MOD(F66-2,7)+3),1,2),{1E+99;7})*{1;-1})+5)/7))</f>
        <v/>
      </c>
      <c r="D66" s="18" t="str">
        <f t="shared" si="1"/>
        <v/>
      </c>
      <c r="E66" s="17" t="str">
        <f t="shared" si="15"/>
        <v/>
      </c>
      <c r="F66" s="10"/>
      <c r="G66" s="39" t="s">
        <v>70</v>
      </c>
      <c r="H66" s="21" t="str">
        <f t="shared" si="16"/>
        <v/>
      </c>
      <c r="I66" s="20" t="str">
        <f t="shared" si="2"/>
        <v/>
      </c>
      <c r="J66" s="19" t="str">
        <f t="shared" si="24"/>
        <v/>
      </c>
      <c r="K66" s="11" t="str">
        <f t="shared" si="25"/>
        <v/>
      </c>
      <c r="L66" s="11" t="str">
        <f t="shared" si="26"/>
        <v/>
      </c>
      <c r="M66" s="11" t="str">
        <f t="shared" si="27"/>
        <v/>
      </c>
      <c r="N66" s="11" t="str">
        <f t="shared" si="28"/>
        <v/>
      </c>
      <c r="O66" s="11" t="str">
        <f t="shared" si="29"/>
        <v/>
      </c>
      <c r="P66" s="11" t="str">
        <f t="shared" si="30"/>
        <v/>
      </c>
      <c r="Q66" s="11" t="str">
        <f t="shared" si="31"/>
        <v/>
      </c>
      <c r="R66" s="11" t="str">
        <f t="shared" si="32"/>
        <v/>
      </c>
      <c r="S66" s="11"/>
      <c r="T66" s="73" t="str">
        <f t="shared" si="33"/>
        <v/>
      </c>
      <c r="U66" s="73" t="str">
        <f t="shared" si="34"/>
        <v/>
      </c>
      <c r="V66" s="20" t="str">
        <f t="shared" si="17"/>
        <v/>
      </c>
      <c r="X66" s="49" t="str">
        <f t="shared" si="14"/>
        <v/>
      </c>
      <c r="Y66" s="49" t="str">
        <f t="shared" si="21"/>
        <v/>
      </c>
      <c r="Z66" s="49" t="str">
        <f t="shared" si="22"/>
        <v/>
      </c>
      <c r="AA66" s="49" t="str">
        <f t="shared" si="23"/>
        <v/>
      </c>
    </row>
    <row r="67" spans="2:27" ht="12.75" customHeight="1">
      <c r="B67" s="17" t="str">
        <f t="shared" si="0"/>
        <v/>
      </c>
      <c r="C67" s="17" t="str">
        <f>IF(F67="","",INT((F67-SUM(MOD(DATE(YEAR(F67-MOD(F67-2,7)+3),1,2),{1E+99;7})*{1;-1})+5)/7))</f>
        <v/>
      </c>
      <c r="D67" s="18" t="str">
        <f t="shared" si="1"/>
        <v/>
      </c>
      <c r="E67" s="17" t="str">
        <f t="shared" si="15"/>
        <v/>
      </c>
      <c r="F67" s="10"/>
      <c r="G67" s="39" t="s">
        <v>70</v>
      </c>
      <c r="H67" s="21" t="str">
        <f t="shared" si="16"/>
        <v/>
      </c>
      <c r="I67" s="20" t="str">
        <f t="shared" si="2"/>
        <v/>
      </c>
      <c r="J67" s="19" t="str">
        <f t="shared" si="24"/>
        <v/>
      </c>
      <c r="K67" s="11" t="str">
        <f t="shared" si="25"/>
        <v/>
      </c>
      <c r="L67" s="11" t="str">
        <f t="shared" si="26"/>
        <v/>
      </c>
      <c r="M67" s="11" t="str">
        <f t="shared" si="27"/>
        <v/>
      </c>
      <c r="N67" s="11" t="str">
        <f t="shared" si="28"/>
        <v/>
      </c>
      <c r="O67" s="11" t="str">
        <f t="shared" si="29"/>
        <v/>
      </c>
      <c r="P67" s="11" t="str">
        <f t="shared" si="30"/>
        <v/>
      </c>
      <c r="Q67" s="11" t="str">
        <f t="shared" si="31"/>
        <v/>
      </c>
      <c r="R67" s="11" t="str">
        <f t="shared" si="32"/>
        <v/>
      </c>
      <c r="S67" s="11"/>
      <c r="T67" s="73" t="str">
        <f t="shared" si="33"/>
        <v/>
      </c>
      <c r="U67" s="73" t="str">
        <f t="shared" si="34"/>
        <v/>
      </c>
      <c r="V67" s="20" t="str">
        <f t="shared" si="17"/>
        <v/>
      </c>
      <c r="X67" s="49" t="str">
        <f t="shared" si="14"/>
        <v/>
      </c>
      <c r="Y67" s="49" t="str">
        <f t="shared" si="21"/>
        <v/>
      </c>
      <c r="Z67" s="49" t="str">
        <f t="shared" si="22"/>
        <v/>
      </c>
      <c r="AA67" s="49" t="str">
        <f t="shared" si="23"/>
        <v/>
      </c>
    </row>
    <row r="68" spans="2:27" ht="12.75" customHeight="1">
      <c r="B68" s="17" t="str">
        <f t="shared" si="0"/>
        <v/>
      </c>
      <c r="C68" s="17" t="str">
        <f>IF(F68="","",INT((F68-SUM(MOD(DATE(YEAR(F68-MOD(F68-2,7)+3),1,2),{1E+99;7})*{1;-1})+5)/7))</f>
        <v/>
      </c>
      <c r="D68" s="18" t="str">
        <f t="shared" si="1"/>
        <v/>
      </c>
      <c r="E68" s="17" t="str">
        <f t="shared" si="15"/>
        <v/>
      </c>
      <c r="F68" s="10"/>
      <c r="G68" s="39" t="s">
        <v>70</v>
      </c>
      <c r="H68" s="21" t="str">
        <f t="shared" si="16"/>
        <v/>
      </c>
      <c r="I68" s="20" t="str">
        <f t="shared" si="2"/>
        <v/>
      </c>
      <c r="J68" s="19" t="str">
        <f t="shared" si="24"/>
        <v/>
      </c>
      <c r="K68" s="11" t="str">
        <f t="shared" si="25"/>
        <v/>
      </c>
      <c r="L68" s="11" t="str">
        <f t="shared" si="26"/>
        <v/>
      </c>
      <c r="M68" s="11" t="str">
        <f t="shared" si="27"/>
        <v/>
      </c>
      <c r="N68" s="11" t="str">
        <f t="shared" si="28"/>
        <v/>
      </c>
      <c r="O68" s="11" t="str">
        <f t="shared" si="29"/>
        <v/>
      </c>
      <c r="P68" s="11" t="str">
        <f t="shared" si="30"/>
        <v/>
      </c>
      <c r="Q68" s="11" t="str">
        <f t="shared" si="31"/>
        <v/>
      </c>
      <c r="R68" s="11" t="str">
        <f t="shared" si="32"/>
        <v/>
      </c>
      <c r="S68" s="11"/>
      <c r="T68" s="73" t="str">
        <f t="shared" si="33"/>
        <v/>
      </c>
      <c r="U68" s="73" t="str">
        <f t="shared" si="34"/>
        <v/>
      </c>
      <c r="V68" s="20" t="str">
        <f t="shared" si="17"/>
        <v/>
      </c>
      <c r="X68" s="49" t="str">
        <f t="shared" si="14"/>
        <v/>
      </c>
      <c r="Y68" s="49" t="str">
        <f t="shared" si="21"/>
        <v/>
      </c>
      <c r="Z68" s="49" t="str">
        <f t="shared" si="22"/>
        <v/>
      </c>
      <c r="AA68" s="49" t="str">
        <f t="shared" si="23"/>
        <v/>
      </c>
    </row>
    <row r="69" spans="2:27" ht="12.75" customHeight="1">
      <c r="B69" s="17" t="str">
        <f t="shared" si="0"/>
        <v/>
      </c>
      <c r="C69" s="17" t="str">
        <f>IF(F69="","",INT((F69-SUM(MOD(DATE(YEAR(F69-MOD(F69-2,7)+3),1,2),{1E+99;7})*{1;-1})+5)/7))</f>
        <v/>
      </c>
      <c r="D69" s="18" t="str">
        <f t="shared" si="1"/>
        <v/>
      </c>
      <c r="E69" s="17" t="str">
        <f t="shared" si="15"/>
        <v/>
      </c>
      <c r="F69" s="10"/>
      <c r="G69" s="39" t="s">
        <v>70</v>
      </c>
      <c r="H69" s="21" t="str">
        <f t="shared" si="16"/>
        <v/>
      </c>
      <c r="I69" s="20" t="str">
        <f t="shared" si="2"/>
        <v/>
      </c>
      <c r="J69" s="19" t="str">
        <f t="shared" si="24"/>
        <v/>
      </c>
      <c r="K69" s="11" t="str">
        <f t="shared" si="25"/>
        <v/>
      </c>
      <c r="L69" s="11" t="str">
        <f t="shared" si="26"/>
        <v/>
      </c>
      <c r="M69" s="11" t="str">
        <f t="shared" si="27"/>
        <v/>
      </c>
      <c r="N69" s="11" t="str">
        <f t="shared" si="28"/>
        <v/>
      </c>
      <c r="O69" s="11" t="str">
        <f t="shared" si="29"/>
        <v/>
      </c>
      <c r="P69" s="11" t="str">
        <f t="shared" si="30"/>
        <v/>
      </c>
      <c r="Q69" s="11" t="str">
        <f t="shared" si="31"/>
        <v/>
      </c>
      <c r="R69" s="11" t="str">
        <f t="shared" si="32"/>
        <v/>
      </c>
      <c r="S69" s="11"/>
      <c r="T69" s="73" t="str">
        <f t="shared" si="33"/>
        <v/>
      </c>
      <c r="U69" s="73" t="str">
        <f t="shared" si="34"/>
        <v/>
      </c>
      <c r="V69" s="20" t="str">
        <f t="shared" si="17"/>
        <v/>
      </c>
      <c r="X69" s="49" t="str">
        <f t="shared" si="14"/>
        <v/>
      </c>
      <c r="Y69" s="49" t="str">
        <f t="shared" si="21"/>
        <v/>
      </c>
      <c r="Z69" s="49" t="str">
        <f t="shared" si="22"/>
        <v/>
      </c>
      <c r="AA69" s="49" t="str">
        <f t="shared" si="23"/>
        <v/>
      </c>
    </row>
    <row r="70" spans="2:27" ht="12.75" customHeight="1">
      <c r="B70" s="17" t="str">
        <f t="shared" si="0"/>
        <v/>
      </c>
      <c r="C70" s="17" t="str">
        <f>IF(F70="","",INT((F70-SUM(MOD(DATE(YEAR(F70-MOD(F70-2,7)+3),1,2),{1E+99;7})*{1;-1})+5)/7))</f>
        <v/>
      </c>
      <c r="D70" s="18" t="str">
        <f t="shared" si="1"/>
        <v/>
      </c>
      <c r="E70" s="17" t="str">
        <f t="shared" si="15"/>
        <v/>
      </c>
      <c r="F70" s="10"/>
      <c r="G70" s="39" t="s">
        <v>70</v>
      </c>
      <c r="H70" s="21" t="str">
        <f t="shared" si="16"/>
        <v/>
      </c>
      <c r="I70" s="20" t="str">
        <f t="shared" si="2"/>
        <v/>
      </c>
      <c r="J70" s="19" t="str">
        <f t="shared" si="24"/>
        <v/>
      </c>
      <c r="K70" s="11" t="str">
        <f t="shared" si="25"/>
        <v/>
      </c>
      <c r="L70" s="11" t="str">
        <f t="shared" si="26"/>
        <v/>
      </c>
      <c r="M70" s="11" t="str">
        <f t="shared" si="27"/>
        <v/>
      </c>
      <c r="N70" s="11" t="str">
        <f t="shared" si="28"/>
        <v/>
      </c>
      <c r="O70" s="11" t="str">
        <f t="shared" si="29"/>
        <v/>
      </c>
      <c r="P70" s="11" t="str">
        <f t="shared" si="30"/>
        <v/>
      </c>
      <c r="Q70" s="11" t="str">
        <f t="shared" si="31"/>
        <v/>
      </c>
      <c r="R70" s="11" t="str">
        <f t="shared" si="32"/>
        <v/>
      </c>
      <c r="S70" s="11"/>
      <c r="T70" s="73" t="str">
        <f t="shared" si="33"/>
        <v/>
      </c>
      <c r="U70" s="73" t="str">
        <f t="shared" si="34"/>
        <v/>
      </c>
      <c r="V70" s="20" t="str">
        <f t="shared" si="17"/>
        <v/>
      </c>
      <c r="X70" s="49" t="str">
        <f t="shared" si="14"/>
        <v/>
      </c>
      <c r="Y70" s="49" t="str">
        <f t="shared" si="21"/>
        <v/>
      </c>
      <c r="Z70" s="49" t="str">
        <f t="shared" si="22"/>
        <v/>
      </c>
      <c r="AA70" s="49" t="str">
        <f t="shared" si="23"/>
        <v/>
      </c>
    </row>
    <row r="71" spans="2:27" ht="12.75" customHeight="1">
      <c r="B71" s="17" t="str">
        <f t="shared" si="0"/>
        <v/>
      </c>
      <c r="C71" s="17" t="str">
        <f>IF(F71="","",INT((F71-SUM(MOD(DATE(YEAR(F71-MOD(F71-2,7)+3),1,2),{1E+99;7})*{1;-1})+5)/7))</f>
        <v/>
      </c>
      <c r="D71" s="18" t="str">
        <f t="shared" si="1"/>
        <v/>
      </c>
      <c r="E71" s="17" t="str">
        <f t="shared" si="15"/>
        <v/>
      </c>
      <c r="F71" s="10"/>
      <c r="G71" s="39" t="s">
        <v>70</v>
      </c>
      <c r="H71" s="21" t="str">
        <f t="shared" si="16"/>
        <v/>
      </c>
      <c r="I71" s="20" t="str">
        <f t="shared" si="2"/>
        <v/>
      </c>
      <c r="J71" s="19" t="str">
        <f t="shared" si="24"/>
        <v/>
      </c>
      <c r="K71" s="11" t="str">
        <f t="shared" si="25"/>
        <v/>
      </c>
      <c r="L71" s="11" t="str">
        <f t="shared" si="26"/>
        <v/>
      </c>
      <c r="M71" s="11" t="str">
        <f t="shared" si="27"/>
        <v/>
      </c>
      <c r="N71" s="11" t="str">
        <f t="shared" si="28"/>
        <v/>
      </c>
      <c r="O71" s="11" t="str">
        <f t="shared" si="29"/>
        <v/>
      </c>
      <c r="P71" s="11" t="str">
        <f t="shared" si="30"/>
        <v/>
      </c>
      <c r="Q71" s="11" t="str">
        <f t="shared" si="31"/>
        <v/>
      </c>
      <c r="R71" s="11" t="str">
        <f t="shared" si="32"/>
        <v/>
      </c>
      <c r="S71" s="11"/>
      <c r="T71" s="73" t="str">
        <f t="shared" si="33"/>
        <v/>
      </c>
      <c r="U71" s="73" t="str">
        <f t="shared" si="34"/>
        <v/>
      </c>
      <c r="V71" s="20" t="str">
        <f t="shared" si="17"/>
        <v/>
      </c>
      <c r="X71" s="49" t="str">
        <f t="shared" si="14"/>
        <v/>
      </c>
      <c r="Y71" s="49" t="str">
        <f t="shared" si="21"/>
        <v/>
      </c>
      <c r="Z71" s="49" t="str">
        <f t="shared" si="22"/>
        <v/>
      </c>
      <c r="AA71" s="49" t="str">
        <f t="shared" si="23"/>
        <v/>
      </c>
    </row>
    <row r="72" spans="2:27" ht="12.75" customHeight="1">
      <c r="B72" s="17" t="str">
        <f t="shared" si="0"/>
        <v/>
      </c>
      <c r="C72" s="17" t="str">
        <f>IF(F72="","",INT((F72-SUM(MOD(DATE(YEAR(F72-MOD(F72-2,7)+3),1,2),{1E+99;7})*{1;-1})+5)/7))</f>
        <v/>
      </c>
      <c r="D72" s="18" t="str">
        <f t="shared" si="1"/>
        <v/>
      </c>
      <c r="E72" s="17" t="str">
        <f t="shared" si="15"/>
        <v/>
      </c>
      <c r="F72" s="10"/>
      <c r="G72" s="39" t="s">
        <v>70</v>
      </c>
      <c r="H72" s="21" t="str">
        <f t="shared" si="16"/>
        <v/>
      </c>
      <c r="I72" s="20" t="str">
        <f t="shared" si="2"/>
        <v/>
      </c>
      <c r="J72" s="19" t="str">
        <f t="shared" si="24"/>
        <v/>
      </c>
      <c r="K72" s="11" t="str">
        <f t="shared" si="25"/>
        <v/>
      </c>
      <c r="L72" s="11" t="str">
        <f t="shared" si="26"/>
        <v/>
      </c>
      <c r="M72" s="11" t="str">
        <f t="shared" si="27"/>
        <v/>
      </c>
      <c r="N72" s="11" t="str">
        <f t="shared" si="28"/>
        <v/>
      </c>
      <c r="O72" s="11" t="str">
        <f t="shared" si="29"/>
        <v/>
      </c>
      <c r="P72" s="11" t="str">
        <f t="shared" si="30"/>
        <v/>
      </c>
      <c r="Q72" s="11" t="str">
        <f t="shared" si="31"/>
        <v/>
      </c>
      <c r="R72" s="11" t="str">
        <f t="shared" si="32"/>
        <v/>
      </c>
      <c r="S72" s="11"/>
      <c r="T72" s="73" t="str">
        <f t="shared" si="33"/>
        <v/>
      </c>
      <c r="U72" s="73" t="str">
        <f t="shared" si="34"/>
        <v/>
      </c>
      <c r="V72" s="20" t="str">
        <f t="shared" si="17"/>
        <v/>
      </c>
      <c r="X72" s="49" t="str">
        <f t="shared" si="14"/>
        <v/>
      </c>
      <c r="Y72" s="49" t="str">
        <f t="shared" si="21"/>
        <v/>
      </c>
      <c r="Z72" s="49" t="str">
        <f t="shared" si="22"/>
        <v/>
      </c>
      <c r="AA72" s="49" t="str">
        <f t="shared" si="23"/>
        <v/>
      </c>
    </row>
    <row r="73" spans="2:27" ht="12.75" customHeight="1">
      <c r="B73" s="17" t="str">
        <f t="shared" si="0"/>
        <v/>
      </c>
      <c r="C73" s="17" t="str">
        <f>IF(F73="","",INT((F73-SUM(MOD(DATE(YEAR(F73-MOD(F73-2,7)+3),1,2),{1E+99;7})*{1;-1})+5)/7))</f>
        <v/>
      </c>
      <c r="D73" s="18" t="str">
        <f t="shared" si="1"/>
        <v/>
      </c>
      <c r="E73" s="17" t="str">
        <f t="shared" si="15"/>
        <v/>
      </c>
      <c r="F73" s="10"/>
      <c r="G73" s="39" t="s">
        <v>70</v>
      </c>
      <c r="H73" s="21" t="str">
        <f t="shared" si="16"/>
        <v/>
      </c>
      <c r="I73" s="20" t="str">
        <f t="shared" si="2"/>
        <v/>
      </c>
      <c r="J73" s="19" t="str">
        <f t="shared" si="24"/>
        <v/>
      </c>
      <c r="K73" s="11" t="str">
        <f t="shared" si="25"/>
        <v/>
      </c>
      <c r="L73" s="11" t="str">
        <f t="shared" si="26"/>
        <v/>
      </c>
      <c r="M73" s="11" t="str">
        <f t="shared" si="27"/>
        <v/>
      </c>
      <c r="N73" s="11" t="str">
        <f t="shared" si="28"/>
        <v/>
      </c>
      <c r="O73" s="11" t="str">
        <f t="shared" si="29"/>
        <v/>
      </c>
      <c r="P73" s="11" t="str">
        <f t="shared" si="30"/>
        <v/>
      </c>
      <c r="Q73" s="11" t="str">
        <f t="shared" si="31"/>
        <v/>
      </c>
      <c r="R73" s="11" t="str">
        <f t="shared" si="32"/>
        <v/>
      </c>
      <c r="S73" s="11"/>
      <c r="T73" s="73" t="str">
        <f t="shared" si="33"/>
        <v/>
      </c>
      <c r="U73" s="73" t="str">
        <f t="shared" si="34"/>
        <v/>
      </c>
      <c r="V73" s="20" t="str">
        <f t="shared" si="17"/>
        <v/>
      </c>
      <c r="X73" s="49" t="str">
        <f t="shared" si="14"/>
        <v/>
      </c>
      <c r="Y73" s="49" t="str">
        <f t="shared" si="21"/>
        <v/>
      </c>
      <c r="Z73" s="49" t="str">
        <f t="shared" si="22"/>
        <v/>
      </c>
      <c r="AA73" s="49" t="str">
        <f t="shared" si="23"/>
        <v/>
      </c>
    </row>
    <row r="74" spans="2:27" ht="12.75" customHeight="1">
      <c r="B74" s="17" t="str">
        <f t="shared" si="0"/>
        <v/>
      </c>
      <c r="C74" s="17" t="str">
        <f>IF(F74="","",INT((F74-SUM(MOD(DATE(YEAR(F74-MOD(F74-2,7)+3),1,2),{1E+99;7})*{1;-1})+5)/7))</f>
        <v/>
      </c>
      <c r="D74" s="18" t="str">
        <f t="shared" si="1"/>
        <v/>
      </c>
      <c r="E74" s="17" t="str">
        <f t="shared" si="15"/>
        <v/>
      </c>
      <c r="F74" s="10"/>
      <c r="G74" s="39" t="s">
        <v>70</v>
      </c>
      <c r="H74" s="21" t="str">
        <f t="shared" si="16"/>
        <v/>
      </c>
      <c r="I74" s="20" t="str">
        <f t="shared" si="2"/>
        <v/>
      </c>
      <c r="J74" s="19" t="str">
        <f t="shared" si="24"/>
        <v/>
      </c>
      <c r="K74" s="11" t="str">
        <f t="shared" si="25"/>
        <v/>
      </c>
      <c r="L74" s="11" t="str">
        <f t="shared" si="26"/>
        <v/>
      </c>
      <c r="M74" s="11" t="str">
        <f t="shared" si="27"/>
        <v/>
      </c>
      <c r="N74" s="11" t="str">
        <f t="shared" si="28"/>
        <v/>
      </c>
      <c r="O74" s="11" t="str">
        <f t="shared" si="29"/>
        <v/>
      </c>
      <c r="P74" s="11" t="str">
        <f t="shared" si="30"/>
        <v/>
      </c>
      <c r="Q74" s="11" t="str">
        <f t="shared" si="31"/>
        <v/>
      </c>
      <c r="R74" s="11" t="str">
        <f t="shared" si="32"/>
        <v/>
      </c>
      <c r="S74" s="11"/>
      <c r="T74" s="73" t="str">
        <f t="shared" si="33"/>
        <v/>
      </c>
      <c r="U74" s="73" t="str">
        <f t="shared" si="34"/>
        <v/>
      </c>
      <c r="V74" s="20" t="str">
        <f t="shared" si="17"/>
        <v/>
      </c>
      <c r="X74" s="49" t="str">
        <f t="shared" si="14"/>
        <v/>
      </c>
      <c r="Y74" s="49" t="str">
        <f t="shared" si="21"/>
        <v/>
      </c>
      <c r="Z74" s="49" t="str">
        <f t="shared" si="22"/>
        <v/>
      </c>
      <c r="AA74" s="49" t="str">
        <f t="shared" si="23"/>
        <v/>
      </c>
    </row>
    <row r="75" spans="2:27" ht="12.75" customHeight="1">
      <c r="B75" s="17" t="str">
        <f t="shared" si="0"/>
        <v/>
      </c>
      <c r="C75" s="17" t="str">
        <f>IF(F75="","",INT((F75-SUM(MOD(DATE(YEAR(F75-MOD(F75-2,7)+3),1,2),{1E+99;7})*{1;-1})+5)/7))</f>
        <v/>
      </c>
      <c r="D75" s="18" t="str">
        <f t="shared" si="1"/>
        <v/>
      </c>
      <c r="E75" s="17" t="str">
        <f t="shared" si="15"/>
        <v/>
      </c>
      <c r="F75" s="10"/>
      <c r="G75" s="39" t="s">
        <v>70</v>
      </c>
      <c r="H75" s="21" t="str">
        <f t="shared" si="16"/>
        <v/>
      </c>
      <c r="I75" s="20" t="str">
        <f t="shared" si="2"/>
        <v/>
      </c>
      <c r="J75" s="19" t="str">
        <f t="shared" si="24"/>
        <v/>
      </c>
      <c r="K75" s="11" t="str">
        <f t="shared" si="25"/>
        <v/>
      </c>
      <c r="L75" s="11" t="str">
        <f t="shared" si="26"/>
        <v/>
      </c>
      <c r="M75" s="11" t="str">
        <f t="shared" si="27"/>
        <v/>
      </c>
      <c r="N75" s="11" t="str">
        <f t="shared" si="28"/>
        <v/>
      </c>
      <c r="O75" s="11" t="str">
        <f t="shared" si="29"/>
        <v/>
      </c>
      <c r="P75" s="11" t="str">
        <f t="shared" si="30"/>
        <v/>
      </c>
      <c r="Q75" s="11" t="str">
        <f t="shared" si="31"/>
        <v/>
      </c>
      <c r="R75" s="11" t="str">
        <f t="shared" si="32"/>
        <v/>
      </c>
      <c r="S75" s="11"/>
      <c r="T75" s="73" t="str">
        <f t="shared" si="33"/>
        <v/>
      </c>
      <c r="U75" s="73" t="str">
        <f t="shared" si="34"/>
        <v/>
      </c>
      <c r="V75" s="20" t="str">
        <f t="shared" si="17"/>
        <v/>
      </c>
      <c r="X75" s="49" t="str">
        <f t="shared" si="14"/>
        <v/>
      </c>
      <c r="Y75" s="49" t="str">
        <f t="shared" si="21"/>
        <v/>
      </c>
      <c r="Z75" s="49" t="str">
        <f t="shared" si="22"/>
        <v/>
      </c>
      <c r="AA75" s="49" t="str">
        <f t="shared" si="23"/>
        <v/>
      </c>
    </row>
    <row r="76" spans="2:27" ht="12.75" customHeight="1">
      <c r="B76" s="17" t="str">
        <f t="shared" si="0"/>
        <v/>
      </c>
      <c r="C76" s="17" t="str">
        <f>IF(F76="","",INT((F76-SUM(MOD(DATE(YEAR(F76-MOD(F76-2,7)+3),1,2),{1E+99;7})*{1;-1})+5)/7))</f>
        <v/>
      </c>
      <c r="D76" s="18" t="str">
        <f t="shared" si="1"/>
        <v/>
      </c>
      <c r="E76" s="17" t="str">
        <f t="shared" si="15"/>
        <v/>
      </c>
      <c r="F76" s="10"/>
      <c r="G76" s="39" t="s">
        <v>70</v>
      </c>
      <c r="H76" s="21" t="str">
        <f t="shared" si="16"/>
        <v/>
      </c>
      <c r="I76" s="20" t="str">
        <f t="shared" si="2"/>
        <v/>
      </c>
      <c r="J76" s="19" t="str">
        <f t="shared" si="24"/>
        <v/>
      </c>
      <c r="K76" s="11" t="str">
        <f t="shared" si="25"/>
        <v/>
      </c>
      <c r="L76" s="11" t="str">
        <f t="shared" si="26"/>
        <v/>
      </c>
      <c r="M76" s="11" t="str">
        <f t="shared" si="27"/>
        <v/>
      </c>
      <c r="N76" s="11" t="str">
        <f t="shared" si="28"/>
        <v/>
      </c>
      <c r="O76" s="11" t="str">
        <f t="shared" si="29"/>
        <v/>
      </c>
      <c r="P76" s="11" t="str">
        <f t="shared" si="30"/>
        <v/>
      </c>
      <c r="Q76" s="11" t="str">
        <f t="shared" si="31"/>
        <v/>
      </c>
      <c r="R76" s="11" t="str">
        <f t="shared" si="32"/>
        <v/>
      </c>
      <c r="S76" s="11"/>
      <c r="T76" s="73" t="str">
        <f t="shared" si="33"/>
        <v/>
      </c>
      <c r="U76" s="73" t="str">
        <f t="shared" si="34"/>
        <v/>
      </c>
      <c r="V76" s="20" t="str">
        <f t="shared" si="17"/>
        <v/>
      </c>
      <c r="X76" s="49" t="str">
        <f t="shared" si="14"/>
        <v/>
      </c>
      <c r="Y76" s="49" t="str">
        <f t="shared" si="21"/>
        <v/>
      </c>
      <c r="Z76" s="49" t="str">
        <f t="shared" si="22"/>
        <v/>
      </c>
      <c r="AA76" s="49" t="str">
        <f t="shared" si="23"/>
        <v/>
      </c>
    </row>
    <row r="77" spans="2:27" ht="12.75" customHeight="1">
      <c r="B77" s="17" t="str">
        <f t="shared" si="0"/>
        <v/>
      </c>
      <c r="C77" s="17" t="str">
        <f>IF(F77="","",INT((F77-SUM(MOD(DATE(YEAR(F77-MOD(F77-2,7)+3),1,2),{1E+99;7})*{1;-1})+5)/7))</f>
        <v/>
      </c>
      <c r="D77" s="18" t="str">
        <f t="shared" si="1"/>
        <v/>
      </c>
      <c r="E77" s="17" t="str">
        <f t="shared" si="15"/>
        <v/>
      </c>
      <c r="F77" s="10"/>
      <c r="G77" s="39" t="s">
        <v>70</v>
      </c>
      <c r="H77" s="21" t="str">
        <f t="shared" si="16"/>
        <v/>
      </c>
      <c r="I77" s="20" t="str">
        <f t="shared" si="2"/>
        <v/>
      </c>
      <c r="J77" s="19" t="str">
        <f t="shared" si="24"/>
        <v/>
      </c>
      <c r="K77" s="11" t="str">
        <f t="shared" si="25"/>
        <v/>
      </c>
      <c r="L77" s="11" t="str">
        <f t="shared" si="26"/>
        <v/>
      </c>
      <c r="M77" s="11" t="str">
        <f t="shared" si="27"/>
        <v/>
      </c>
      <c r="N77" s="11" t="str">
        <f t="shared" si="28"/>
        <v/>
      </c>
      <c r="O77" s="11" t="str">
        <f t="shared" si="29"/>
        <v/>
      </c>
      <c r="P77" s="11" t="str">
        <f t="shared" si="30"/>
        <v/>
      </c>
      <c r="Q77" s="11" t="str">
        <f t="shared" si="31"/>
        <v/>
      </c>
      <c r="R77" s="11" t="str">
        <f t="shared" si="32"/>
        <v/>
      </c>
      <c r="S77" s="11"/>
      <c r="T77" s="73" t="str">
        <f t="shared" si="33"/>
        <v/>
      </c>
      <c r="U77" s="73" t="str">
        <f t="shared" si="34"/>
        <v/>
      </c>
      <c r="V77" s="20" t="str">
        <f t="shared" si="17"/>
        <v/>
      </c>
      <c r="X77" s="49" t="str">
        <f t="shared" si="14"/>
        <v/>
      </c>
      <c r="Y77" s="49" t="str">
        <f t="shared" si="21"/>
        <v/>
      </c>
      <c r="Z77" s="49" t="str">
        <f t="shared" si="22"/>
        <v/>
      </c>
      <c r="AA77" s="49" t="str">
        <f t="shared" si="23"/>
        <v/>
      </c>
    </row>
    <row r="78" spans="2:27" ht="12.75" customHeight="1">
      <c r="B78" s="17" t="str">
        <f t="shared" ref="B78:B141" si="35">IF(F78="","",MONTH(F78))</f>
        <v/>
      </c>
      <c r="C78" s="17" t="str">
        <f>IF(F78="","",INT((F78-SUM(MOD(DATE(YEAR(F78-MOD(F78-2,7)+3),1,2),{1E+99;7})*{1;-1})+5)/7))</f>
        <v/>
      </c>
      <c r="D78" s="18" t="str">
        <f t="shared" ref="D78:D141" si="36">IF(F78="","",F78)</f>
        <v/>
      </c>
      <c r="E78" s="17" t="str">
        <f t="shared" si="15"/>
        <v/>
      </c>
      <c r="F78" s="10"/>
      <c r="G78" s="39" t="s">
        <v>70</v>
      </c>
      <c r="H78" s="21" t="str">
        <f t="shared" si="16"/>
        <v/>
      </c>
      <c r="I78" s="20" t="str">
        <f t="shared" ref="I78:I141" si="37">IF(J78="","",IF(F77="","",J78-H78))</f>
        <v/>
      </c>
      <c r="J78" s="19" t="str">
        <f t="shared" si="24"/>
        <v/>
      </c>
      <c r="K78" s="11" t="str">
        <f t="shared" si="25"/>
        <v/>
      </c>
      <c r="L78" s="11" t="str">
        <f t="shared" si="26"/>
        <v/>
      </c>
      <c r="M78" s="11" t="str">
        <f t="shared" si="27"/>
        <v/>
      </c>
      <c r="N78" s="11" t="str">
        <f t="shared" si="28"/>
        <v/>
      </c>
      <c r="O78" s="11" t="str">
        <f t="shared" si="29"/>
        <v/>
      </c>
      <c r="P78" s="11" t="str">
        <f t="shared" ref="P78:P141" si="38">IF(G78="Ritcode","",VLOOKUP(G78,TabelStandaardRitten,8,FALSE))</f>
        <v/>
      </c>
      <c r="Q78" s="11" t="str">
        <f t="shared" ref="Q78:Q141" si="39">IF(G78="Ritcode","",VLOOKUP(G78,TabelStandaardRitten,9,FALSE))</f>
        <v/>
      </c>
      <c r="R78" s="11" t="str">
        <f t="shared" ref="R78:R141" si="40">IF(G78="Ritcode","",IF(VLOOKUP(G78,TabelStandaardRitten,10,FALSE)="","",VLOOKUP(G78,TabelStandaardRitten,10,FALSE)))</f>
        <v/>
      </c>
      <c r="S78" s="11"/>
      <c r="T78" s="73" t="str">
        <f t="shared" si="33"/>
        <v/>
      </c>
      <c r="U78" s="73" t="str">
        <f t="shared" si="34"/>
        <v/>
      </c>
      <c r="V78" s="20" t="str">
        <f t="shared" si="17"/>
        <v/>
      </c>
      <c r="X78" s="49" t="str">
        <f t="shared" ref="X78:X141" si="41">IF(G78="Ritcode","",VLOOKUP(G78,TabelStandaardRitten,3,FALSE))</f>
        <v/>
      </c>
      <c r="Y78" s="49" t="str">
        <f t="shared" si="21"/>
        <v/>
      </c>
      <c r="Z78" s="49" t="str">
        <f t="shared" si="22"/>
        <v/>
      </c>
      <c r="AA78" s="49" t="str">
        <f t="shared" si="23"/>
        <v/>
      </c>
    </row>
    <row r="79" spans="2:27" ht="12.75" customHeight="1">
      <c r="B79" s="17" t="str">
        <f t="shared" si="35"/>
        <v/>
      </c>
      <c r="C79" s="17" t="str">
        <f>IF(F79="","",INT((F79-SUM(MOD(DATE(YEAR(F79-MOD(F79-2,7)+3),1,2),{1E+99;7})*{1;-1})+5)/7))</f>
        <v/>
      </c>
      <c r="D79" s="18" t="str">
        <f t="shared" si="36"/>
        <v/>
      </c>
      <c r="E79" s="17" t="str">
        <f t="shared" ref="E79:E142" si="42">IF(F79="","",IF(F79=F78,E78+1,1))</f>
        <v/>
      </c>
      <c r="F79" s="10"/>
      <c r="G79" s="39" t="s">
        <v>70</v>
      </c>
      <c r="H79" s="21" t="str">
        <f t="shared" ref="H79:H142" si="43">IF(F79="","",J78)</f>
        <v/>
      </c>
      <c r="I79" s="20" t="str">
        <f t="shared" si="37"/>
        <v/>
      </c>
      <c r="J79" s="19" t="str">
        <f t="shared" si="24"/>
        <v/>
      </c>
      <c r="K79" s="11" t="str">
        <f t="shared" si="25"/>
        <v/>
      </c>
      <c r="L79" s="11" t="str">
        <f t="shared" si="26"/>
        <v/>
      </c>
      <c r="M79" s="11" t="str">
        <f t="shared" si="27"/>
        <v/>
      </c>
      <c r="N79" s="11" t="str">
        <f t="shared" si="28"/>
        <v/>
      </c>
      <c r="O79" s="11" t="str">
        <f t="shared" si="29"/>
        <v/>
      </c>
      <c r="P79" s="11" t="str">
        <f t="shared" si="38"/>
        <v/>
      </c>
      <c r="Q79" s="11" t="str">
        <f t="shared" si="39"/>
        <v/>
      </c>
      <c r="R79" s="11" t="str">
        <f t="shared" si="40"/>
        <v/>
      </c>
      <c r="S79" s="11"/>
      <c r="T79" s="73" t="str">
        <f t="shared" si="33"/>
        <v/>
      </c>
      <c r="U79" s="73" t="str">
        <f t="shared" si="34"/>
        <v/>
      </c>
      <c r="V79" s="20" t="str">
        <f t="shared" ref="V79:V142" si="44">IF(I79="","",I79+V78)</f>
        <v/>
      </c>
      <c r="X79" s="49" t="str">
        <f t="shared" si="41"/>
        <v/>
      </c>
      <c r="Y79" s="49" t="str">
        <f t="shared" si="21"/>
        <v/>
      </c>
      <c r="Z79" s="49" t="str">
        <f t="shared" si="22"/>
        <v/>
      </c>
      <c r="AA79" s="49" t="str">
        <f t="shared" si="23"/>
        <v/>
      </c>
    </row>
    <row r="80" spans="2:27" ht="12.75" customHeight="1">
      <c r="B80" s="17" t="str">
        <f t="shared" si="35"/>
        <v/>
      </c>
      <c r="C80" s="17" t="str">
        <f>IF(F80="","",INT((F80-SUM(MOD(DATE(YEAR(F80-MOD(F80-2,7)+3),1,2),{1E+99;7})*{1;-1})+5)/7))</f>
        <v/>
      </c>
      <c r="D80" s="18" t="str">
        <f t="shared" si="36"/>
        <v/>
      </c>
      <c r="E80" s="17" t="str">
        <f t="shared" si="42"/>
        <v/>
      </c>
      <c r="F80" s="10"/>
      <c r="G80" s="39" t="s">
        <v>70</v>
      </c>
      <c r="H80" s="21" t="str">
        <f t="shared" si="43"/>
        <v/>
      </c>
      <c r="I80" s="20" t="str">
        <f t="shared" si="37"/>
        <v/>
      </c>
      <c r="J80" s="19" t="str">
        <f t="shared" si="24"/>
        <v/>
      </c>
      <c r="K80" s="11" t="str">
        <f t="shared" si="25"/>
        <v/>
      </c>
      <c r="L80" s="11" t="str">
        <f t="shared" si="26"/>
        <v/>
      </c>
      <c r="M80" s="11" t="str">
        <f t="shared" si="27"/>
        <v/>
      </c>
      <c r="N80" s="11" t="str">
        <f t="shared" si="28"/>
        <v/>
      </c>
      <c r="O80" s="11" t="str">
        <f t="shared" si="29"/>
        <v/>
      </c>
      <c r="P80" s="11" t="str">
        <f t="shared" si="38"/>
        <v/>
      </c>
      <c r="Q80" s="11" t="str">
        <f t="shared" si="39"/>
        <v/>
      </c>
      <c r="R80" s="11" t="str">
        <f t="shared" si="40"/>
        <v/>
      </c>
      <c r="S80" s="11"/>
      <c r="T80" s="73" t="str">
        <f t="shared" si="33"/>
        <v/>
      </c>
      <c r="U80" s="73" t="str">
        <f t="shared" si="34"/>
        <v/>
      </c>
      <c r="V80" s="20" t="str">
        <f t="shared" si="44"/>
        <v/>
      </c>
      <c r="X80" s="49" t="str">
        <f t="shared" si="41"/>
        <v/>
      </c>
      <c r="Y80" s="49" t="str">
        <f t="shared" si="21"/>
        <v/>
      </c>
      <c r="Z80" s="49" t="str">
        <f t="shared" si="22"/>
        <v/>
      </c>
      <c r="AA80" s="49" t="str">
        <f t="shared" si="23"/>
        <v/>
      </c>
    </row>
    <row r="81" spans="2:27" ht="12.75" customHeight="1">
      <c r="B81" s="17" t="str">
        <f t="shared" si="35"/>
        <v/>
      </c>
      <c r="C81" s="17" t="str">
        <f>IF(F81="","",INT((F81-SUM(MOD(DATE(YEAR(F81-MOD(F81-2,7)+3),1,2),{1E+99;7})*{1;-1})+5)/7))</f>
        <v/>
      </c>
      <c r="D81" s="18" t="str">
        <f t="shared" si="36"/>
        <v/>
      </c>
      <c r="E81" s="17" t="str">
        <f t="shared" si="42"/>
        <v/>
      </c>
      <c r="F81" s="10"/>
      <c r="G81" s="39" t="s">
        <v>70</v>
      </c>
      <c r="H81" s="21" t="str">
        <f t="shared" si="43"/>
        <v/>
      </c>
      <c r="I81" s="20" t="str">
        <f t="shared" si="37"/>
        <v/>
      </c>
      <c r="J81" s="19" t="str">
        <f t="shared" si="24"/>
        <v/>
      </c>
      <c r="K81" s="11" t="str">
        <f t="shared" si="25"/>
        <v/>
      </c>
      <c r="L81" s="11" t="str">
        <f t="shared" si="26"/>
        <v/>
      </c>
      <c r="M81" s="11" t="str">
        <f t="shared" si="27"/>
        <v/>
      </c>
      <c r="N81" s="11" t="str">
        <f t="shared" si="28"/>
        <v/>
      </c>
      <c r="O81" s="11" t="str">
        <f t="shared" si="29"/>
        <v/>
      </c>
      <c r="P81" s="11" t="str">
        <f t="shared" si="38"/>
        <v/>
      </c>
      <c r="Q81" s="11" t="str">
        <f t="shared" si="39"/>
        <v/>
      </c>
      <c r="R81" s="11" t="str">
        <f t="shared" si="40"/>
        <v/>
      </c>
      <c r="S81" s="11"/>
      <c r="T81" s="73" t="str">
        <f t="shared" si="33"/>
        <v/>
      </c>
      <c r="U81" s="73" t="str">
        <f t="shared" si="34"/>
        <v/>
      </c>
      <c r="V81" s="20" t="str">
        <f t="shared" si="44"/>
        <v/>
      </c>
      <c r="X81" s="49" t="str">
        <f t="shared" si="41"/>
        <v/>
      </c>
      <c r="Y81" s="49" t="str">
        <f t="shared" si="21"/>
        <v/>
      </c>
      <c r="Z81" s="49" t="str">
        <f t="shared" si="22"/>
        <v/>
      </c>
      <c r="AA81" s="49" t="str">
        <f t="shared" si="23"/>
        <v/>
      </c>
    </row>
    <row r="82" spans="2:27" ht="12.75" customHeight="1">
      <c r="B82" s="17" t="str">
        <f t="shared" si="35"/>
        <v/>
      </c>
      <c r="C82" s="17" t="str">
        <f>IF(F82="","",INT((F82-SUM(MOD(DATE(YEAR(F82-MOD(F82-2,7)+3),1,2),{1E+99;7})*{1;-1})+5)/7))</f>
        <v/>
      </c>
      <c r="D82" s="18" t="str">
        <f t="shared" si="36"/>
        <v/>
      </c>
      <c r="E82" s="17" t="str">
        <f t="shared" si="42"/>
        <v/>
      </c>
      <c r="F82" s="10"/>
      <c r="G82" s="39" t="s">
        <v>70</v>
      </c>
      <c r="H82" s="21" t="str">
        <f t="shared" si="43"/>
        <v/>
      </c>
      <c r="I82" s="20" t="str">
        <f t="shared" si="37"/>
        <v/>
      </c>
      <c r="J82" s="19" t="str">
        <f t="shared" si="24"/>
        <v/>
      </c>
      <c r="K82" s="11" t="str">
        <f t="shared" si="25"/>
        <v/>
      </c>
      <c r="L82" s="11" t="str">
        <f t="shared" si="26"/>
        <v/>
      </c>
      <c r="M82" s="11" t="str">
        <f t="shared" si="27"/>
        <v/>
      </c>
      <c r="N82" s="11" t="str">
        <f t="shared" si="28"/>
        <v/>
      </c>
      <c r="O82" s="11" t="str">
        <f t="shared" si="29"/>
        <v/>
      </c>
      <c r="P82" s="11" t="str">
        <f t="shared" si="38"/>
        <v/>
      </c>
      <c r="Q82" s="11" t="str">
        <f t="shared" si="39"/>
        <v/>
      </c>
      <c r="R82" s="11" t="str">
        <f t="shared" si="40"/>
        <v/>
      </c>
      <c r="S82" s="11"/>
      <c r="T82" s="73" t="str">
        <f t="shared" si="33"/>
        <v/>
      </c>
      <c r="U82" s="73" t="str">
        <f t="shared" si="34"/>
        <v/>
      </c>
      <c r="V82" s="20" t="str">
        <f t="shared" si="44"/>
        <v/>
      </c>
      <c r="X82" s="49" t="str">
        <f t="shared" si="41"/>
        <v/>
      </c>
      <c r="Y82" s="49" t="str">
        <f t="shared" si="21"/>
        <v/>
      </c>
      <c r="Z82" s="49" t="str">
        <f t="shared" si="22"/>
        <v/>
      </c>
      <c r="AA82" s="49" t="str">
        <f t="shared" si="23"/>
        <v/>
      </c>
    </row>
    <row r="83" spans="2:27" ht="12.75" customHeight="1">
      <c r="B83" s="17" t="str">
        <f t="shared" si="35"/>
        <v/>
      </c>
      <c r="C83" s="17" t="str">
        <f>IF(F83="","",INT((F83-SUM(MOD(DATE(YEAR(F83-MOD(F83-2,7)+3),1,2),{1E+99;7})*{1;-1})+5)/7))</f>
        <v/>
      </c>
      <c r="D83" s="18" t="str">
        <f t="shared" si="36"/>
        <v/>
      </c>
      <c r="E83" s="17" t="str">
        <f t="shared" si="42"/>
        <v/>
      </c>
      <c r="F83" s="10"/>
      <c r="G83" s="39" t="s">
        <v>70</v>
      </c>
      <c r="H83" s="21" t="str">
        <f t="shared" si="43"/>
        <v/>
      </c>
      <c r="I83" s="20" t="str">
        <f t="shared" si="37"/>
        <v/>
      </c>
      <c r="J83" s="19" t="str">
        <f t="shared" si="24"/>
        <v/>
      </c>
      <c r="K83" s="11" t="str">
        <f t="shared" si="25"/>
        <v/>
      </c>
      <c r="L83" s="11" t="str">
        <f t="shared" si="26"/>
        <v/>
      </c>
      <c r="M83" s="11" t="str">
        <f t="shared" si="27"/>
        <v/>
      </c>
      <c r="N83" s="11" t="str">
        <f t="shared" si="28"/>
        <v/>
      </c>
      <c r="O83" s="11" t="str">
        <f t="shared" si="29"/>
        <v/>
      </c>
      <c r="P83" s="11" t="str">
        <f t="shared" si="38"/>
        <v/>
      </c>
      <c r="Q83" s="11" t="str">
        <f t="shared" si="39"/>
        <v/>
      </c>
      <c r="R83" s="11" t="str">
        <f t="shared" si="40"/>
        <v/>
      </c>
      <c r="S83" s="11"/>
      <c r="T83" s="73" t="str">
        <f t="shared" si="33"/>
        <v/>
      </c>
      <c r="U83" s="73" t="str">
        <f t="shared" si="34"/>
        <v/>
      </c>
      <c r="V83" s="20" t="str">
        <f t="shared" si="44"/>
        <v/>
      </c>
      <c r="X83" s="49" t="str">
        <f t="shared" si="41"/>
        <v/>
      </c>
      <c r="Y83" s="49" t="str">
        <f t="shared" si="21"/>
        <v/>
      </c>
      <c r="Z83" s="49" t="str">
        <f t="shared" si="22"/>
        <v/>
      </c>
      <c r="AA83" s="49" t="str">
        <f t="shared" si="23"/>
        <v/>
      </c>
    </row>
    <row r="84" spans="2:27" ht="12.75" customHeight="1">
      <c r="B84" s="17" t="str">
        <f t="shared" si="35"/>
        <v/>
      </c>
      <c r="C84" s="17" t="str">
        <f>IF(F84="","",INT((F84-SUM(MOD(DATE(YEAR(F84-MOD(F84-2,7)+3),1,2),{1E+99;7})*{1;-1})+5)/7))</f>
        <v/>
      </c>
      <c r="D84" s="18" t="str">
        <f t="shared" si="36"/>
        <v/>
      </c>
      <c r="E84" s="17" t="str">
        <f t="shared" si="42"/>
        <v/>
      </c>
      <c r="F84" s="10"/>
      <c r="G84" s="39" t="s">
        <v>70</v>
      </c>
      <c r="H84" s="21" t="str">
        <f t="shared" si="43"/>
        <v/>
      </c>
      <c r="I84" s="20" t="str">
        <f t="shared" si="37"/>
        <v/>
      </c>
      <c r="J84" s="19" t="str">
        <f t="shared" si="24"/>
        <v/>
      </c>
      <c r="K84" s="11" t="str">
        <f t="shared" si="25"/>
        <v/>
      </c>
      <c r="L84" s="11" t="str">
        <f t="shared" si="26"/>
        <v/>
      </c>
      <c r="M84" s="11" t="str">
        <f t="shared" si="27"/>
        <v/>
      </c>
      <c r="N84" s="11" t="str">
        <f t="shared" si="28"/>
        <v/>
      </c>
      <c r="O84" s="11" t="str">
        <f t="shared" si="29"/>
        <v/>
      </c>
      <c r="P84" s="11" t="str">
        <f t="shared" si="38"/>
        <v/>
      </c>
      <c r="Q84" s="11" t="str">
        <f t="shared" si="39"/>
        <v/>
      </c>
      <c r="R84" s="11" t="str">
        <f t="shared" si="40"/>
        <v/>
      </c>
      <c r="S84" s="11"/>
      <c r="T84" s="73" t="str">
        <f t="shared" si="33"/>
        <v/>
      </c>
      <c r="U84" s="73" t="str">
        <f t="shared" si="34"/>
        <v/>
      </c>
      <c r="V84" s="20" t="str">
        <f t="shared" si="44"/>
        <v/>
      </c>
      <c r="X84" s="49" t="str">
        <f t="shared" si="41"/>
        <v/>
      </c>
      <c r="Y84" s="49" t="str">
        <f t="shared" si="21"/>
        <v/>
      </c>
      <c r="Z84" s="49" t="str">
        <f t="shared" si="22"/>
        <v/>
      </c>
      <c r="AA84" s="49" t="str">
        <f t="shared" si="23"/>
        <v/>
      </c>
    </row>
    <row r="85" spans="2:27" ht="12.75" customHeight="1">
      <c r="B85" s="17" t="str">
        <f t="shared" si="35"/>
        <v/>
      </c>
      <c r="C85" s="17" t="str">
        <f>IF(F85="","",INT((F85-SUM(MOD(DATE(YEAR(F85-MOD(F85-2,7)+3),1,2),{1E+99;7})*{1;-1})+5)/7))</f>
        <v/>
      </c>
      <c r="D85" s="18" t="str">
        <f t="shared" si="36"/>
        <v/>
      </c>
      <c r="E85" s="17" t="str">
        <f t="shared" si="42"/>
        <v/>
      </c>
      <c r="F85" s="10"/>
      <c r="G85" s="39" t="s">
        <v>70</v>
      </c>
      <c r="H85" s="21" t="str">
        <f t="shared" si="43"/>
        <v/>
      </c>
      <c r="I85" s="20" t="str">
        <f t="shared" si="37"/>
        <v/>
      </c>
      <c r="J85" s="19" t="str">
        <f t="shared" si="24"/>
        <v/>
      </c>
      <c r="K85" s="11" t="str">
        <f t="shared" si="25"/>
        <v/>
      </c>
      <c r="L85" s="11" t="str">
        <f t="shared" si="26"/>
        <v/>
      </c>
      <c r="M85" s="11" t="str">
        <f t="shared" si="27"/>
        <v/>
      </c>
      <c r="N85" s="11" t="str">
        <f t="shared" si="28"/>
        <v/>
      </c>
      <c r="O85" s="11" t="str">
        <f t="shared" si="29"/>
        <v/>
      </c>
      <c r="P85" s="11" t="str">
        <f t="shared" si="38"/>
        <v/>
      </c>
      <c r="Q85" s="11" t="str">
        <f t="shared" si="39"/>
        <v/>
      </c>
      <c r="R85" s="11" t="str">
        <f t="shared" si="40"/>
        <v/>
      </c>
      <c r="S85" s="11"/>
      <c r="T85" s="73" t="str">
        <f t="shared" si="33"/>
        <v/>
      </c>
      <c r="U85" s="73" t="str">
        <f t="shared" si="34"/>
        <v/>
      </c>
      <c r="V85" s="20" t="str">
        <f t="shared" si="44"/>
        <v/>
      </c>
      <c r="X85" s="49" t="str">
        <f t="shared" si="41"/>
        <v/>
      </c>
      <c r="Y85" s="49" t="str">
        <f t="shared" si="21"/>
        <v/>
      </c>
      <c r="Z85" s="49" t="str">
        <f t="shared" si="22"/>
        <v/>
      </c>
      <c r="AA85" s="49" t="str">
        <f t="shared" si="23"/>
        <v/>
      </c>
    </row>
    <row r="86" spans="2:27" ht="12.75" customHeight="1">
      <c r="B86" s="17" t="str">
        <f t="shared" si="35"/>
        <v/>
      </c>
      <c r="C86" s="17" t="str">
        <f>IF(F86="","",INT((F86-SUM(MOD(DATE(YEAR(F86-MOD(F86-2,7)+3),1,2),{1E+99;7})*{1;-1})+5)/7))</f>
        <v/>
      </c>
      <c r="D86" s="18" t="str">
        <f t="shared" si="36"/>
        <v/>
      </c>
      <c r="E86" s="17" t="str">
        <f t="shared" si="42"/>
        <v/>
      </c>
      <c r="F86" s="10"/>
      <c r="G86" s="39" t="s">
        <v>70</v>
      </c>
      <c r="H86" s="21" t="str">
        <f t="shared" si="43"/>
        <v/>
      </c>
      <c r="I86" s="20" t="str">
        <f t="shared" si="37"/>
        <v/>
      </c>
      <c r="J86" s="19" t="str">
        <f t="shared" si="24"/>
        <v/>
      </c>
      <c r="K86" s="11" t="str">
        <f t="shared" si="25"/>
        <v/>
      </c>
      <c r="L86" s="11" t="str">
        <f t="shared" si="26"/>
        <v/>
      </c>
      <c r="M86" s="11" t="str">
        <f t="shared" si="27"/>
        <v/>
      </c>
      <c r="N86" s="11" t="str">
        <f t="shared" si="28"/>
        <v/>
      </c>
      <c r="O86" s="11" t="str">
        <f t="shared" si="29"/>
        <v/>
      </c>
      <c r="P86" s="11" t="str">
        <f t="shared" si="38"/>
        <v/>
      </c>
      <c r="Q86" s="11" t="str">
        <f t="shared" si="39"/>
        <v/>
      </c>
      <c r="R86" s="11" t="str">
        <f t="shared" si="40"/>
        <v/>
      </c>
      <c r="S86" s="11"/>
      <c r="T86" s="73" t="str">
        <f t="shared" si="33"/>
        <v/>
      </c>
      <c r="U86" s="73" t="str">
        <f t="shared" si="34"/>
        <v/>
      </c>
      <c r="V86" s="20" t="str">
        <f t="shared" si="44"/>
        <v/>
      </c>
      <c r="X86" s="49" t="str">
        <f t="shared" si="41"/>
        <v/>
      </c>
      <c r="Y86" s="49" t="str">
        <f t="shared" si="21"/>
        <v/>
      </c>
      <c r="Z86" s="49" t="str">
        <f t="shared" si="22"/>
        <v/>
      </c>
      <c r="AA86" s="49" t="str">
        <f t="shared" si="23"/>
        <v/>
      </c>
    </row>
    <row r="87" spans="2:27" ht="12.75" customHeight="1">
      <c r="B87" s="17" t="str">
        <f t="shared" si="35"/>
        <v/>
      </c>
      <c r="C87" s="17" t="str">
        <f>IF(F87="","",INT((F87-SUM(MOD(DATE(YEAR(F87-MOD(F87-2,7)+3),1,2),{1E+99;7})*{1;-1})+5)/7))</f>
        <v/>
      </c>
      <c r="D87" s="18" t="str">
        <f t="shared" si="36"/>
        <v/>
      </c>
      <c r="E87" s="17" t="str">
        <f t="shared" si="42"/>
        <v/>
      </c>
      <c r="F87" s="10"/>
      <c r="G87" s="39" t="s">
        <v>70</v>
      </c>
      <c r="H87" s="21" t="str">
        <f t="shared" si="43"/>
        <v/>
      </c>
      <c r="I87" s="20" t="str">
        <f t="shared" si="37"/>
        <v/>
      </c>
      <c r="J87" s="19" t="str">
        <f t="shared" si="24"/>
        <v/>
      </c>
      <c r="K87" s="11" t="str">
        <f t="shared" si="25"/>
        <v/>
      </c>
      <c r="L87" s="11" t="str">
        <f t="shared" si="26"/>
        <v/>
      </c>
      <c r="M87" s="11" t="str">
        <f t="shared" si="27"/>
        <v/>
      </c>
      <c r="N87" s="11" t="str">
        <f t="shared" si="28"/>
        <v/>
      </c>
      <c r="O87" s="11" t="str">
        <f t="shared" si="29"/>
        <v/>
      </c>
      <c r="P87" s="11" t="str">
        <f t="shared" si="38"/>
        <v/>
      </c>
      <c r="Q87" s="11" t="str">
        <f t="shared" si="39"/>
        <v/>
      </c>
      <c r="R87" s="11" t="str">
        <f t="shared" si="40"/>
        <v/>
      </c>
      <c r="S87" s="11"/>
      <c r="T87" s="73" t="str">
        <f t="shared" si="33"/>
        <v/>
      </c>
      <c r="U87" s="73" t="str">
        <f t="shared" si="34"/>
        <v/>
      </c>
      <c r="V87" s="20" t="str">
        <f t="shared" si="44"/>
        <v/>
      </c>
      <c r="X87" s="49" t="str">
        <f t="shared" si="41"/>
        <v/>
      </c>
      <c r="Y87" s="49" t="str">
        <f t="shared" si="21"/>
        <v/>
      </c>
      <c r="Z87" s="49" t="str">
        <f t="shared" si="22"/>
        <v/>
      </c>
      <c r="AA87" s="49" t="str">
        <f t="shared" si="23"/>
        <v/>
      </c>
    </row>
    <row r="88" spans="2:27" ht="12.75" customHeight="1">
      <c r="B88" s="17" t="str">
        <f t="shared" si="35"/>
        <v/>
      </c>
      <c r="C88" s="17" t="str">
        <f>IF(F88="","",INT((F88-SUM(MOD(DATE(YEAR(F88-MOD(F88-2,7)+3),1,2),{1E+99;7})*{1;-1})+5)/7))</f>
        <v/>
      </c>
      <c r="D88" s="18" t="str">
        <f t="shared" si="36"/>
        <v/>
      </c>
      <c r="E88" s="17" t="str">
        <f t="shared" si="42"/>
        <v/>
      </c>
      <c r="F88" s="10"/>
      <c r="G88" s="39" t="s">
        <v>70</v>
      </c>
      <c r="H88" s="21" t="str">
        <f t="shared" si="43"/>
        <v/>
      </c>
      <c r="I88" s="20" t="str">
        <f t="shared" si="37"/>
        <v/>
      </c>
      <c r="J88" s="19" t="str">
        <f t="shared" si="24"/>
        <v/>
      </c>
      <c r="K88" s="11" t="str">
        <f t="shared" si="25"/>
        <v/>
      </c>
      <c r="L88" s="11" t="str">
        <f t="shared" si="26"/>
        <v/>
      </c>
      <c r="M88" s="11" t="str">
        <f t="shared" si="27"/>
        <v/>
      </c>
      <c r="N88" s="11" t="str">
        <f t="shared" si="28"/>
        <v/>
      </c>
      <c r="O88" s="11" t="str">
        <f t="shared" si="29"/>
        <v/>
      </c>
      <c r="P88" s="11" t="str">
        <f t="shared" si="38"/>
        <v/>
      </c>
      <c r="Q88" s="11" t="str">
        <f t="shared" si="39"/>
        <v/>
      </c>
      <c r="R88" s="11" t="str">
        <f t="shared" si="40"/>
        <v/>
      </c>
      <c r="S88" s="11"/>
      <c r="T88" s="73" t="str">
        <f t="shared" si="33"/>
        <v/>
      </c>
      <c r="U88" s="73" t="str">
        <f t="shared" si="34"/>
        <v/>
      </c>
      <c r="V88" s="20" t="str">
        <f t="shared" si="44"/>
        <v/>
      </c>
      <c r="X88" s="49" t="str">
        <f t="shared" si="41"/>
        <v/>
      </c>
      <c r="Y88" s="49" t="str">
        <f t="shared" si="21"/>
        <v/>
      </c>
      <c r="Z88" s="49" t="str">
        <f t="shared" si="22"/>
        <v/>
      </c>
      <c r="AA88" s="49" t="str">
        <f t="shared" si="23"/>
        <v/>
      </c>
    </row>
    <row r="89" spans="2:27" ht="12.75" customHeight="1">
      <c r="B89" s="17" t="str">
        <f t="shared" si="35"/>
        <v/>
      </c>
      <c r="C89" s="17" t="str">
        <f>IF(F89="","",INT((F89-SUM(MOD(DATE(YEAR(F89-MOD(F89-2,7)+3),1,2),{1E+99;7})*{1;-1})+5)/7))</f>
        <v/>
      </c>
      <c r="D89" s="18" t="str">
        <f t="shared" si="36"/>
        <v/>
      </c>
      <c r="E89" s="17" t="str">
        <f t="shared" si="42"/>
        <v/>
      </c>
      <c r="F89" s="10"/>
      <c r="G89" s="39" t="s">
        <v>70</v>
      </c>
      <c r="H89" s="21" t="str">
        <f t="shared" si="43"/>
        <v/>
      </c>
      <c r="I89" s="20" t="str">
        <f t="shared" si="37"/>
        <v/>
      </c>
      <c r="J89" s="19" t="str">
        <f t="shared" si="24"/>
        <v/>
      </c>
      <c r="K89" s="11" t="str">
        <f t="shared" si="25"/>
        <v/>
      </c>
      <c r="L89" s="11" t="str">
        <f t="shared" si="26"/>
        <v/>
      </c>
      <c r="M89" s="11" t="str">
        <f t="shared" si="27"/>
        <v/>
      </c>
      <c r="N89" s="11" t="str">
        <f t="shared" si="28"/>
        <v/>
      </c>
      <c r="O89" s="11" t="str">
        <f t="shared" si="29"/>
        <v/>
      </c>
      <c r="P89" s="11" t="str">
        <f t="shared" si="38"/>
        <v/>
      </c>
      <c r="Q89" s="11" t="str">
        <f t="shared" si="39"/>
        <v/>
      </c>
      <c r="R89" s="11" t="str">
        <f t="shared" si="40"/>
        <v/>
      </c>
      <c r="S89" s="11"/>
      <c r="T89" s="73" t="str">
        <f t="shared" si="33"/>
        <v/>
      </c>
      <c r="U89" s="73" t="str">
        <f t="shared" si="34"/>
        <v/>
      </c>
      <c r="V89" s="20" t="str">
        <f t="shared" si="44"/>
        <v/>
      </c>
      <c r="X89" s="49" t="str">
        <f t="shared" si="41"/>
        <v/>
      </c>
      <c r="Y89" s="49" t="str">
        <f t="shared" si="21"/>
        <v/>
      </c>
      <c r="Z89" s="49" t="str">
        <f t="shared" si="22"/>
        <v/>
      </c>
      <c r="AA89" s="49" t="str">
        <f t="shared" si="23"/>
        <v/>
      </c>
    </row>
    <row r="90" spans="2:27" ht="12.75" customHeight="1">
      <c r="B90" s="17" t="str">
        <f t="shared" si="35"/>
        <v/>
      </c>
      <c r="C90" s="17" t="str">
        <f>IF(F90="","",INT((F90-SUM(MOD(DATE(YEAR(F90-MOD(F90-2,7)+3),1,2),{1E+99;7})*{1;-1})+5)/7))</f>
        <v/>
      </c>
      <c r="D90" s="18" t="str">
        <f t="shared" si="36"/>
        <v/>
      </c>
      <c r="E90" s="17" t="str">
        <f t="shared" si="42"/>
        <v/>
      </c>
      <c r="F90" s="10"/>
      <c r="G90" s="39" t="s">
        <v>70</v>
      </c>
      <c r="H90" s="21" t="str">
        <f t="shared" si="43"/>
        <v/>
      </c>
      <c r="I90" s="20" t="str">
        <f t="shared" si="37"/>
        <v/>
      </c>
      <c r="J90" s="19" t="str">
        <f t="shared" si="24"/>
        <v/>
      </c>
      <c r="K90" s="11" t="str">
        <f t="shared" si="25"/>
        <v/>
      </c>
      <c r="L90" s="11" t="str">
        <f t="shared" si="26"/>
        <v/>
      </c>
      <c r="M90" s="11" t="str">
        <f t="shared" si="27"/>
        <v/>
      </c>
      <c r="N90" s="11" t="str">
        <f t="shared" si="28"/>
        <v/>
      </c>
      <c r="O90" s="11" t="str">
        <f t="shared" si="29"/>
        <v/>
      </c>
      <c r="P90" s="11" t="str">
        <f t="shared" si="38"/>
        <v/>
      </c>
      <c r="Q90" s="11" t="str">
        <f t="shared" si="39"/>
        <v/>
      </c>
      <c r="R90" s="11" t="str">
        <f t="shared" si="40"/>
        <v/>
      </c>
      <c r="S90" s="11"/>
      <c r="T90" s="73" t="str">
        <f t="shared" si="33"/>
        <v/>
      </c>
      <c r="U90" s="73" t="str">
        <f t="shared" si="34"/>
        <v/>
      </c>
      <c r="V90" s="20" t="str">
        <f t="shared" si="44"/>
        <v/>
      </c>
      <c r="X90" s="49" t="str">
        <f t="shared" si="41"/>
        <v/>
      </c>
      <c r="Y90" s="49" t="str">
        <f t="shared" si="21"/>
        <v/>
      </c>
      <c r="Z90" s="49" t="str">
        <f t="shared" si="22"/>
        <v/>
      </c>
      <c r="AA90" s="49" t="str">
        <f t="shared" si="23"/>
        <v/>
      </c>
    </row>
    <row r="91" spans="2:27" ht="12.75" customHeight="1">
      <c r="B91" s="17" t="str">
        <f t="shared" si="35"/>
        <v/>
      </c>
      <c r="C91" s="17" t="str">
        <f>IF(F91="","",INT((F91-SUM(MOD(DATE(YEAR(F91-MOD(F91-2,7)+3),1,2),{1E+99;7})*{1;-1})+5)/7))</f>
        <v/>
      </c>
      <c r="D91" s="18" t="str">
        <f t="shared" si="36"/>
        <v/>
      </c>
      <c r="E91" s="17" t="str">
        <f t="shared" si="42"/>
        <v/>
      </c>
      <c r="F91" s="10"/>
      <c r="G91" s="39" t="s">
        <v>70</v>
      </c>
      <c r="H91" s="21" t="str">
        <f t="shared" si="43"/>
        <v/>
      </c>
      <c r="I91" s="20" t="str">
        <f t="shared" si="37"/>
        <v/>
      </c>
      <c r="J91" s="19" t="str">
        <f t="shared" si="24"/>
        <v/>
      </c>
      <c r="K91" s="11" t="str">
        <f t="shared" si="25"/>
        <v/>
      </c>
      <c r="L91" s="11" t="str">
        <f t="shared" si="26"/>
        <v/>
      </c>
      <c r="M91" s="11" t="str">
        <f t="shared" si="27"/>
        <v/>
      </c>
      <c r="N91" s="11" t="str">
        <f t="shared" si="28"/>
        <v/>
      </c>
      <c r="O91" s="11" t="str">
        <f t="shared" si="29"/>
        <v/>
      </c>
      <c r="P91" s="11" t="str">
        <f t="shared" si="38"/>
        <v/>
      </c>
      <c r="Q91" s="11" t="str">
        <f t="shared" si="39"/>
        <v/>
      </c>
      <c r="R91" s="11" t="str">
        <f t="shared" si="40"/>
        <v/>
      </c>
      <c r="S91" s="11"/>
      <c r="T91" s="73" t="str">
        <f t="shared" si="33"/>
        <v/>
      </c>
      <c r="U91" s="73" t="str">
        <f t="shared" si="34"/>
        <v/>
      </c>
      <c r="V91" s="20" t="str">
        <f t="shared" si="44"/>
        <v/>
      </c>
      <c r="X91" s="49" t="str">
        <f t="shared" si="41"/>
        <v/>
      </c>
      <c r="Y91" s="49" t="str">
        <f t="shared" si="21"/>
        <v/>
      </c>
      <c r="Z91" s="49" t="str">
        <f t="shared" si="22"/>
        <v/>
      </c>
      <c r="AA91" s="49" t="str">
        <f t="shared" si="23"/>
        <v/>
      </c>
    </row>
    <row r="92" spans="2:27" ht="12.75" customHeight="1">
      <c r="B92" s="17" t="str">
        <f t="shared" si="35"/>
        <v/>
      </c>
      <c r="C92" s="17" t="str">
        <f>IF(F92="","",INT((F92-SUM(MOD(DATE(YEAR(F92-MOD(F92-2,7)+3),1,2),{1E+99;7})*{1;-1})+5)/7))</f>
        <v/>
      </c>
      <c r="D92" s="18" t="str">
        <f t="shared" si="36"/>
        <v/>
      </c>
      <c r="E92" s="17" t="str">
        <f t="shared" si="42"/>
        <v/>
      </c>
      <c r="F92" s="10"/>
      <c r="G92" s="39" t="s">
        <v>70</v>
      </c>
      <c r="H92" s="21" t="str">
        <f t="shared" si="43"/>
        <v/>
      </c>
      <c r="I92" s="20" t="str">
        <f t="shared" si="37"/>
        <v/>
      </c>
      <c r="J92" s="19" t="str">
        <f t="shared" si="24"/>
        <v/>
      </c>
      <c r="K92" s="11" t="str">
        <f t="shared" si="25"/>
        <v/>
      </c>
      <c r="L92" s="11" t="str">
        <f t="shared" si="26"/>
        <v/>
      </c>
      <c r="M92" s="11" t="str">
        <f t="shared" si="27"/>
        <v/>
      </c>
      <c r="N92" s="11" t="str">
        <f t="shared" si="28"/>
        <v/>
      </c>
      <c r="O92" s="11" t="str">
        <f t="shared" si="29"/>
        <v/>
      </c>
      <c r="P92" s="11" t="str">
        <f t="shared" si="38"/>
        <v/>
      </c>
      <c r="Q92" s="11" t="str">
        <f t="shared" si="39"/>
        <v/>
      </c>
      <c r="R92" s="11" t="str">
        <f t="shared" si="40"/>
        <v/>
      </c>
      <c r="S92" s="11"/>
      <c r="T92" s="73" t="str">
        <f t="shared" si="33"/>
        <v/>
      </c>
      <c r="U92" s="73" t="str">
        <f t="shared" si="34"/>
        <v/>
      </c>
      <c r="V92" s="20" t="str">
        <f t="shared" si="44"/>
        <v/>
      </c>
      <c r="X92" s="49" t="str">
        <f t="shared" si="41"/>
        <v/>
      </c>
      <c r="Y92" s="49" t="str">
        <f t="shared" si="21"/>
        <v/>
      </c>
      <c r="Z92" s="49" t="str">
        <f t="shared" si="22"/>
        <v/>
      </c>
      <c r="AA92" s="49" t="str">
        <f t="shared" si="23"/>
        <v/>
      </c>
    </row>
    <row r="93" spans="2:27" ht="12.75" customHeight="1">
      <c r="B93" s="17" t="str">
        <f t="shared" si="35"/>
        <v/>
      </c>
      <c r="C93" s="17" t="str">
        <f>IF(F93="","",INT((F93-SUM(MOD(DATE(YEAR(F93-MOD(F93-2,7)+3),1,2),{1E+99;7})*{1;-1})+5)/7))</f>
        <v/>
      </c>
      <c r="D93" s="18" t="str">
        <f t="shared" si="36"/>
        <v/>
      </c>
      <c r="E93" s="17" t="str">
        <f t="shared" si="42"/>
        <v/>
      </c>
      <c r="F93" s="10"/>
      <c r="G93" s="39" t="s">
        <v>70</v>
      </c>
      <c r="H93" s="21" t="str">
        <f t="shared" si="43"/>
        <v/>
      </c>
      <c r="I93" s="20" t="str">
        <f t="shared" si="37"/>
        <v/>
      </c>
      <c r="J93" s="19" t="str">
        <f t="shared" si="24"/>
        <v/>
      </c>
      <c r="K93" s="11" t="str">
        <f t="shared" si="25"/>
        <v/>
      </c>
      <c r="L93" s="11" t="str">
        <f t="shared" si="26"/>
        <v/>
      </c>
      <c r="M93" s="11" t="str">
        <f t="shared" si="27"/>
        <v/>
      </c>
      <c r="N93" s="11" t="str">
        <f t="shared" si="28"/>
        <v/>
      </c>
      <c r="O93" s="11" t="str">
        <f t="shared" si="29"/>
        <v/>
      </c>
      <c r="P93" s="11" t="str">
        <f t="shared" si="38"/>
        <v/>
      </c>
      <c r="Q93" s="11" t="str">
        <f t="shared" si="39"/>
        <v/>
      </c>
      <c r="R93" s="11" t="str">
        <f t="shared" si="40"/>
        <v/>
      </c>
      <c r="S93" s="11"/>
      <c r="T93" s="73" t="str">
        <f t="shared" si="33"/>
        <v/>
      </c>
      <c r="U93" s="73" t="str">
        <f t="shared" si="34"/>
        <v/>
      </c>
      <c r="V93" s="20" t="str">
        <f t="shared" si="44"/>
        <v/>
      </c>
      <c r="X93" s="49" t="str">
        <f t="shared" si="41"/>
        <v/>
      </c>
      <c r="Y93" s="49" t="str">
        <f t="shared" si="21"/>
        <v/>
      </c>
      <c r="Z93" s="49" t="str">
        <f t="shared" si="22"/>
        <v/>
      </c>
      <c r="AA93" s="49" t="str">
        <f t="shared" si="23"/>
        <v/>
      </c>
    </row>
    <row r="94" spans="2:27" ht="12.75" customHeight="1">
      <c r="B94" s="17" t="str">
        <f t="shared" si="35"/>
        <v/>
      </c>
      <c r="C94" s="17" t="str">
        <f>IF(F94="","",INT((F94-SUM(MOD(DATE(YEAR(F94-MOD(F94-2,7)+3),1,2),{1E+99;7})*{1;-1})+5)/7))</f>
        <v/>
      </c>
      <c r="D94" s="18" t="str">
        <f t="shared" si="36"/>
        <v/>
      </c>
      <c r="E94" s="17" t="str">
        <f t="shared" si="42"/>
        <v/>
      </c>
      <c r="F94" s="10"/>
      <c r="G94" s="39" t="s">
        <v>70</v>
      </c>
      <c r="H94" s="21" t="str">
        <f t="shared" si="43"/>
        <v/>
      </c>
      <c r="I94" s="20" t="str">
        <f t="shared" si="37"/>
        <v/>
      </c>
      <c r="J94" s="19" t="str">
        <f t="shared" si="24"/>
        <v/>
      </c>
      <c r="K94" s="11" t="str">
        <f t="shared" si="25"/>
        <v/>
      </c>
      <c r="L94" s="11" t="str">
        <f t="shared" si="26"/>
        <v/>
      </c>
      <c r="M94" s="11" t="str">
        <f t="shared" si="27"/>
        <v/>
      </c>
      <c r="N94" s="11" t="str">
        <f t="shared" si="28"/>
        <v/>
      </c>
      <c r="O94" s="11" t="str">
        <f t="shared" si="29"/>
        <v/>
      </c>
      <c r="P94" s="11" t="str">
        <f t="shared" si="38"/>
        <v/>
      </c>
      <c r="Q94" s="11" t="str">
        <f t="shared" si="39"/>
        <v/>
      </c>
      <c r="R94" s="11" t="str">
        <f t="shared" si="40"/>
        <v/>
      </c>
      <c r="S94" s="11"/>
      <c r="T94" s="73" t="str">
        <f t="shared" si="33"/>
        <v/>
      </c>
      <c r="U94" s="73" t="str">
        <f t="shared" si="34"/>
        <v/>
      </c>
      <c r="V94" s="20" t="str">
        <f t="shared" si="44"/>
        <v/>
      </c>
      <c r="X94" s="49" t="str">
        <f t="shared" si="41"/>
        <v/>
      </c>
      <c r="Y94" s="49" t="str">
        <f t="shared" si="21"/>
        <v/>
      </c>
      <c r="Z94" s="49" t="str">
        <f t="shared" si="22"/>
        <v/>
      </c>
      <c r="AA94" s="49" t="str">
        <f t="shared" si="23"/>
        <v/>
      </c>
    </row>
    <row r="95" spans="2:27" ht="12.75" customHeight="1">
      <c r="B95" s="17" t="str">
        <f t="shared" si="35"/>
        <v/>
      </c>
      <c r="C95" s="17" t="str">
        <f>IF(F95="","",INT((F95-SUM(MOD(DATE(YEAR(F95-MOD(F95-2,7)+3),1,2),{1E+99;7})*{1;-1})+5)/7))</f>
        <v/>
      </c>
      <c r="D95" s="18" t="str">
        <f t="shared" si="36"/>
        <v/>
      </c>
      <c r="E95" s="17" t="str">
        <f t="shared" si="42"/>
        <v/>
      </c>
      <c r="F95" s="10"/>
      <c r="G95" s="39" t="s">
        <v>70</v>
      </c>
      <c r="H95" s="21" t="str">
        <f t="shared" si="43"/>
        <v/>
      </c>
      <c r="I95" s="20" t="str">
        <f t="shared" si="37"/>
        <v/>
      </c>
      <c r="J95" s="19" t="str">
        <f t="shared" si="24"/>
        <v/>
      </c>
      <c r="K95" s="11" t="str">
        <f t="shared" si="25"/>
        <v/>
      </c>
      <c r="L95" s="11" t="str">
        <f t="shared" si="26"/>
        <v/>
      </c>
      <c r="M95" s="11" t="str">
        <f t="shared" si="27"/>
        <v/>
      </c>
      <c r="N95" s="11" t="str">
        <f t="shared" si="28"/>
        <v/>
      </c>
      <c r="O95" s="11" t="str">
        <f t="shared" si="29"/>
        <v/>
      </c>
      <c r="P95" s="11" t="str">
        <f t="shared" si="38"/>
        <v/>
      </c>
      <c r="Q95" s="11" t="str">
        <f t="shared" si="39"/>
        <v/>
      </c>
      <c r="R95" s="11" t="str">
        <f t="shared" si="40"/>
        <v/>
      </c>
      <c r="S95" s="11"/>
      <c r="T95" s="73" t="str">
        <f t="shared" si="33"/>
        <v/>
      </c>
      <c r="U95" s="73" t="str">
        <f t="shared" si="34"/>
        <v/>
      </c>
      <c r="V95" s="20" t="str">
        <f t="shared" si="44"/>
        <v/>
      </c>
      <c r="X95" s="49" t="str">
        <f t="shared" si="41"/>
        <v/>
      </c>
      <c r="Y95" s="49" t="str">
        <f t="shared" si="21"/>
        <v/>
      </c>
      <c r="Z95" s="49" t="str">
        <f t="shared" si="22"/>
        <v/>
      </c>
      <c r="AA95" s="49" t="str">
        <f t="shared" si="23"/>
        <v/>
      </c>
    </row>
    <row r="96" spans="2:27" ht="12.75" customHeight="1">
      <c r="B96" s="17" t="str">
        <f t="shared" si="35"/>
        <v/>
      </c>
      <c r="C96" s="17" t="str">
        <f>IF(F96="","",INT((F96-SUM(MOD(DATE(YEAR(F96-MOD(F96-2,7)+3),1,2),{1E+99;7})*{1;-1})+5)/7))</f>
        <v/>
      </c>
      <c r="D96" s="18" t="str">
        <f t="shared" si="36"/>
        <v/>
      </c>
      <c r="E96" s="17" t="str">
        <f t="shared" si="42"/>
        <v/>
      </c>
      <c r="F96" s="10"/>
      <c r="G96" s="39" t="s">
        <v>70</v>
      </c>
      <c r="H96" s="21" t="str">
        <f t="shared" si="43"/>
        <v/>
      </c>
      <c r="I96" s="20" t="str">
        <f t="shared" si="37"/>
        <v/>
      </c>
      <c r="J96" s="19" t="str">
        <f t="shared" si="24"/>
        <v/>
      </c>
      <c r="K96" s="11" t="str">
        <f t="shared" si="25"/>
        <v/>
      </c>
      <c r="L96" s="11" t="str">
        <f t="shared" si="26"/>
        <v/>
      </c>
      <c r="M96" s="11" t="str">
        <f t="shared" si="27"/>
        <v/>
      </c>
      <c r="N96" s="11" t="str">
        <f t="shared" si="28"/>
        <v/>
      </c>
      <c r="O96" s="11" t="str">
        <f t="shared" si="29"/>
        <v/>
      </c>
      <c r="P96" s="11" t="str">
        <f t="shared" si="38"/>
        <v/>
      </c>
      <c r="Q96" s="11" t="str">
        <f t="shared" si="39"/>
        <v/>
      </c>
      <c r="R96" s="11" t="str">
        <f t="shared" si="40"/>
        <v/>
      </c>
      <c r="S96" s="11"/>
      <c r="T96" s="73" t="str">
        <f t="shared" si="33"/>
        <v/>
      </c>
      <c r="U96" s="73" t="str">
        <f t="shared" si="34"/>
        <v/>
      </c>
      <c r="V96" s="20" t="str">
        <f t="shared" si="44"/>
        <v/>
      </c>
      <c r="X96" s="49" t="str">
        <f t="shared" si="41"/>
        <v/>
      </c>
      <c r="Y96" s="49" t="str">
        <f t="shared" si="21"/>
        <v/>
      </c>
      <c r="Z96" s="49" t="str">
        <f t="shared" si="22"/>
        <v/>
      </c>
      <c r="AA96" s="49" t="str">
        <f t="shared" si="23"/>
        <v/>
      </c>
    </row>
    <row r="97" spans="2:27" ht="12.75" customHeight="1">
      <c r="B97" s="17" t="str">
        <f t="shared" si="35"/>
        <v/>
      </c>
      <c r="C97" s="17" t="str">
        <f>IF(F97="","",INT((F97-SUM(MOD(DATE(YEAR(F97-MOD(F97-2,7)+3),1,2),{1E+99;7})*{1;-1})+5)/7))</f>
        <v/>
      </c>
      <c r="D97" s="18" t="str">
        <f t="shared" si="36"/>
        <v/>
      </c>
      <c r="E97" s="17" t="str">
        <f t="shared" si="42"/>
        <v/>
      </c>
      <c r="F97" s="10"/>
      <c r="G97" s="39" t="s">
        <v>70</v>
      </c>
      <c r="H97" s="21" t="str">
        <f t="shared" si="43"/>
        <v/>
      </c>
      <c r="I97" s="20" t="str">
        <f t="shared" si="37"/>
        <v/>
      </c>
      <c r="J97" s="19" t="str">
        <f t="shared" si="24"/>
        <v/>
      </c>
      <c r="K97" s="11" t="str">
        <f t="shared" si="25"/>
        <v/>
      </c>
      <c r="L97" s="11" t="str">
        <f t="shared" si="26"/>
        <v/>
      </c>
      <c r="M97" s="11" t="str">
        <f t="shared" si="27"/>
        <v/>
      </c>
      <c r="N97" s="11" t="str">
        <f t="shared" si="28"/>
        <v/>
      </c>
      <c r="O97" s="11" t="str">
        <f t="shared" si="29"/>
        <v/>
      </c>
      <c r="P97" s="11" t="str">
        <f t="shared" si="38"/>
        <v/>
      </c>
      <c r="Q97" s="11" t="str">
        <f t="shared" si="39"/>
        <v/>
      </c>
      <c r="R97" s="11" t="str">
        <f t="shared" si="40"/>
        <v/>
      </c>
      <c r="S97" s="11"/>
      <c r="T97" s="73" t="str">
        <f t="shared" si="33"/>
        <v/>
      </c>
      <c r="U97" s="73" t="str">
        <f t="shared" si="34"/>
        <v/>
      </c>
      <c r="V97" s="20" t="str">
        <f t="shared" si="44"/>
        <v/>
      </c>
      <c r="X97" s="49" t="str">
        <f t="shared" si="41"/>
        <v/>
      </c>
      <c r="Y97" s="49" t="str">
        <f t="shared" si="21"/>
        <v/>
      </c>
      <c r="Z97" s="49" t="str">
        <f t="shared" si="22"/>
        <v/>
      </c>
      <c r="AA97" s="49" t="str">
        <f t="shared" si="23"/>
        <v/>
      </c>
    </row>
    <row r="98" spans="2:27" ht="12.75" customHeight="1">
      <c r="B98" s="17" t="str">
        <f t="shared" si="35"/>
        <v/>
      </c>
      <c r="C98" s="17" t="str">
        <f>IF(F98="","",INT((F98-SUM(MOD(DATE(YEAR(F98-MOD(F98-2,7)+3),1,2),{1E+99;7})*{1;-1})+5)/7))</f>
        <v/>
      </c>
      <c r="D98" s="18" t="str">
        <f t="shared" si="36"/>
        <v/>
      </c>
      <c r="E98" s="17" t="str">
        <f t="shared" si="42"/>
        <v/>
      </c>
      <c r="F98" s="10"/>
      <c r="G98" s="39" t="s">
        <v>70</v>
      </c>
      <c r="H98" s="21" t="str">
        <f t="shared" si="43"/>
        <v/>
      </c>
      <c r="I98" s="20" t="str">
        <f t="shared" si="37"/>
        <v/>
      </c>
      <c r="J98" s="19" t="str">
        <f t="shared" si="24"/>
        <v/>
      </c>
      <c r="K98" s="11" t="str">
        <f t="shared" si="25"/>
        <v/>
      </c>
      <c r="L98" s="11" t="str">
        <f t="shared" si="26"/>
        <v/>
      </c>
      <c r="M98" s="11" t="str">
        <f t="shared" si="27"/>
        <v/>
      </c>
      <c r="N98" s="11" t="str">
        <f t="shared" si="28"/>
        <v/>
      </c>
      <c r="O98" s="11" t="str">
        <f t="shared" si="29"/>
        <v/>
      </c>
      <c r="P98" s="11" t="str">
        <f t="shared" si="38"/>
        <v/>
      </c>
      <c r="Q98" s="11" t="str">
        <f t="shared" si="39"/>
        <v/>
      </c>
      <c r="R98" s="11" t="str">
        <f t="shared" si="40"/>
        <v/>
      </c>
      <c r="S98" s="11"/>
      <c r="T98" s="73" t="str">
        <f t="shared" si="33"/>
        <v/>
      </c>
      <c r="U98" s="73" t="str">
        <f t="shared" si="34"/>
        <v/>
      </c>
      <c r="V98" s="20" t="str">
        <f t="shared" si="44"/>
        <v/>
      </c>
      <c r="X98" s="49" t="str">
        <f t="shared" si="41"/>
        <v/>
      </c>
      <c r="Y98" s="49" t="str">
        <f t="shared" si="21"/>
        <v/>
      </c>
      <c r="Z98" s="49" t="str">
        <f t="shared" si="22"/>
        <v/>
      </c>
      <c r="AA98" s="49" t="str">
        <f t="shared" si="23"/>
        <v/>
      </c>
    </row>
    <row r="99" spans="2:27" ht="12.75" customHeight="1">
      <c r="B99" s="17" t="str">
        <f t="shared" si="35"/>
        <v/>
      </c>
      <c r="C99" s="17" t="str">
        <f>IF(F99="","",INT((F99-SUM(MOD(DATE(YEAR(F99-MOD(F99-2,7)+3),1,2),{1E+99;7})*{1;-1})+5)/7))</f>
        <v/>
      </c>
      <c r="D99" s="18" t="str">
        <f t="shared" si="36"/>
        <v/>
      </c>
      <c r="E99" s="17" t="str">
        <f t="shared" si="42"/>
        <v/>
      </c>
      <c r="F99" s="10"/>
      <c r="G99" s="39" t="s">
        <v>70</v>
      </c>
      <c r="H99" s="21" t="str">
        <f t="shared" si="43"/>
        <v/>
      </c>
      <c r="I99" s="20" t="str">
        <f t="shared" si="37"/>
        <v/>
      </c>
      <c r="J99" s="19" t="str">
        <f t="shared" ref="J99:J162" si="45">IF(F99="","",IF(X99="","",H99+X99))</f>
        <v/>
      </c>
      <c r="K99" s="11" t="str">
        <f t="shared" ref="K99:K162" si="46">IF(G99="Ritcode","",VLOOKUP(G99,TabelStandaardRitten,2,FALSE))</f>
        <v/>
      </c>
      <c r="L99" s="11" t="str">
        <f t="shared" ref="L99:L162" si="47">IF(G99="Ritcode","",VLOOKUP(G99,TabelStandaardRitten,4,FALSE))</f>
        <v/>
      </c>
      <c r="M99" s="11" t="str">
        <f t="shared" ref="M99:M162" si="48">IF(G99="Ritcode","",VLOOKUP(G99,TabelStandaardRitten,5,FALSE))</f>
        <v/>
      </c>
      <c r="N99" s="11" t="str">
        <f t="shared" ref="N99:N162" si="49">IF(G99="Ritcode","",VLOOKUP(G99,TabelStandaardRitten,6,FALSE))</f>
        <v/>
      </c>
      <c r="O99" s="11" t="str">
        <f t="shared" ref="O99:O162" si="50">IF(G99="Ritcode","",VLOOKUP(G99,TabelStandaardRitten,7,FALSE))</f>
        <v/>
      </c>
      <c r="P99" s="11" t="str">
        <f t="shared" si="38"/>
        <v/>
      </c>
      <c r="Q99" s="11" t="str">
        <f t="shared" si="39"/>
        <v/>
      </c>
      <c r="R99" s="11" t="str">
        <f t="shared" si="40"/>
        <v/>
      </c>
      <c r="S99" s="11"/>
      <c r="T99" s="73" t="str">
        <f t="shared" ref="T99:T162" si="51">IF(ISERROR(VLOOKUP(G99,TabelStandaardRitten,11,FALSE)),"",IF(VLOOKUP(G99,TabelStandaardRitten,11,FALSE)=0,"",VLOOKUP(G99,TabelStandaardRitten,11,FALSE)))</f>
        <v/>
      </c>
      <c r="U99" s="73" t="str">
        <f t="shared" ref="U99:U162" si="52">IF(ISERROR(VLOOKUP(G99,TabelStandaardRitten,12,FALSE)),"",IF(VLOOKUP(G99,TabelStandaardRitten,12,FALSE)=0,"",VLOOKUP(G99,TabelStandaardRitten,12,FALSE)))</f>
        <v/>
      </c>
      <c r="V99" s="20" t="str">
        <f t="shared" si="44"/>
        <v/>
      </c>
      <c r="X99" s="49" t="str">
        <f t="shared" si="41"/>
        <v/>
      </c>
      <c r="Y99" s="49" t="str">
        <f t="shared" ref="Y99:Y162" si="53">B99&amp;K99</f>
        <v/>
      </c>
      <c r="Z99" s="49" t="str">
        <f t="shared" ref="Z99:Z162" si="54">B99&amp;T99</f>
        <v/>
      </c>
      <c r="AA99" s="49" t="str">
        <f t="shared" ref="AA99:AA162" si="55">B99&amp;U99</f>
        <v/>
      </c>
    </row>
    <row r="100" spans="2:27" ht="12.75" customHeight="1">
      <c r="B100" s="17" t="str">
        <f t="shared" si="35"/>
        <v/>
      </c>
      <c r="C100" s="17" t="str">
        <f>IF(F100="","",INT((F100-SUM(MOD(DATE(YEAR(F100-MOD(F100-2,7)+3),1,2),{1E+99;7})*{1;-1})+5)/7))</f>
        <v/>
      </c>
      <c r="D100" s="18" t="str">
        <f t="shared" si="36"/>
        <v/>
      </c>
      <c r="E100" s="17" t="str">
        <f t="shared" si="42"/>
        <v/>
      </c>
      <c r="F100" s="10"/>
      <c r="G100" s="39" t="s">
        <v>70</v>
      </c>
      <c r="H100" s="21" t="str">
        <f t="shared" si="43"/>
        <v/>
      </c>
      <c r="I100" s="20" t="str">
        <f t="shared" si="37"/>
        <v/>
      </c>
      <c r="J100" s="19" t="str">
        <f t="shared" si="45"/>
        <v/>
      </c>
      <c r="K100" s="11" t="str">
        <f t="shared" si="46"/>
        <v/>
      </c>
      <c r="L100" s="11" t="str">
        <f t="shared" si="47"/>
        <v/>
      </c>
      <c r="M100" s="11" t="str">
        <f t="shared" si="48"/>
        <v/>
      </c>
      <c r="N100" s="11" t="str">
        <f t="shared" si="49"/>
        <v/>
      </c>
      <c r="O100" s="11" t="str">
        <f t="shared" si="50"/>
        <v/>
      </c>
      <c r="P100" s="11" t="str">
        <f t="shared" si="38"/>
        <v/>
      </c>
      <c r="Q100" s="11" t="str">
        <f t="shared" si="39"/>
        <v/>
      </c>
      <c r="R100" s="11" t="str">
        <f t="shared" si="40"/>
        <v/>
      </c>
      <c r="S100" s="11"/>
      <c r="T100" s="73" t="str">
        <f t="shared" si="51"/>
        <v/>
      </c>
      <c r="U100" s="73" t="str">
        <f t="shared" si="52"/>
        <v/>
      </c>
      <c r="V100" s="20" t="str">
        <f t="shared" si="44"/>
        <v/>
      </c>
      <c r="X100" s="49" t="str">
        <f t="shared" si="41"/>
        <v/>
      </c>
      <c r="Y100" s="49" t="str">
        <f t="shared" si="53"/>
        <v/>
      </c>
      <c r="Z100" s="49" t="str">
        <f t="shared" si="54"/>
        <v/>
      </c>
      <c r="AA100" s="49" t="str">
        <f t="shared" si="55"/>
        <v/>
      </c>
    </row>
    <row r="101" spans="2:27" ht="12.75" customHeight="1">
      <c r="B101" s="17" t="str">
        <f t="shared" si="35"/>
        <v/>
      </c>
      <c r="C101" s="17" t="str">
        <f>IF(F101="","",INT((F101-SUM(MOD(DATE(YEAR(F101-MOD(F101-2,7)+3),1,2),{1E+99;7})*{1;-1})+5)/7))</f>
        <v/>
      </c>
      <c r="D101" s="18" t="str">
        <f t="shared" si="36"/>
        <v/>
      </c>
      <c r="E101" s="17" t="str">
        <f t="shared" si="42"/>
        <v/>
      </c>
      <c r="F101" s="10"/>
      <c r="G101" s="39" t="s">
        <v>70</v>
      </c>
      <c r="H101" s="21" t="str">
        <f t="shared" si="43"/>
        <v/>
      </c>
      <c r="I101" s="20" t="str">
        <f t="shared" si="37"/>
        <v/>
      </c>
      <c r="J101" s="19" t="str">
        <f t="shared" si="45"/>
        <v/>
      </c>
      <c r="K101" s="11" t="str">
        <f t="shared" si="46"/>
        <v/>
      </c>
      <c r="L101" s="11" t="str">
        <f t="shared" si="47"/>
        <v/>
      </c>
      <c r="M101" s="11" t="str">
        <f t="shared" si="48"/>
        <v/>
      </c>
      <c r="N101" s="11" t="str">
        <f t="shared" si="49"/>
        <v/>
      </c>
      <c r="O101" s="11" t="str">
        <f t="shared" si="50"/>
        <v/>
      </c>
      <c r="P101" s="11" t="str">
        <f t="shared" si="38"/>
        <v/>
      </c>
      <c r="Q101" s="11" t="str">
        <f t="shared" si="39"/>
        <v/>
      </c>
      <c r="R101" s="11" t="str">
        <f t="shared" si="40"/>
        <v/>
      </c>
      <c r="S101" s="11"/>
      <c r="T101" s="73" t="str">
        <f t="shared" si="51"/>
        <v/>
      </c>
      <c r="U101" s="73" t="str">
        <f t="shared" si="52"/>
        <v/>
      </c>
      <c r="V101" s="20" t="str">
        <f t="shared" si="44"/>
        <v/>
      </c>
      <c r="X101" s="49" t="str">
        <f t="shared" si="41"/>
        <v/>
      </c>
      <c r="Y101" s="49" t="str">
        <f t="shared" si="53"/>
        <v/>
      </c>
      <c r="Z101" s="49" t="str">
        <f t="shared" si="54"/>
        <v/>
      </c>
      <c r="AA101" s="49" t="str">
        <f t="shared" si="55"/>
        <v/>
      </c>
    </row>
    <row r="102" spans="2:27" ht="12.75" customHeight="1">
      <c r="B102" s="17" t="str">
        <f t="shared" si="35"/>
        <v/>
      </c>
      <c r="C102" s="17" t="str">
        <f>IF(F102="","",INT((F102-SUM(MOD(DATE(YEAR(F102-MOD(F102-2,7)+3),1,2),{1E+99;7})*{1;-1})+5)/7))</f>
        <v/>
      </c>
      <c r="D102" s="18" t="str">
        <f t="shared" si="36"/>
        <v/>
      </c>
      <c r="E102" s="17" t="str">
        <f t="shared" si="42"/>
        <v/>
      </c>
      <c r="F102" s="10"/>
      <c r="G102" s="39" t="s">
        <v>70</v>
      </c>
      <c r="H102" s="21" t="str">
        <f t="shared" si="43"/>
        <v/>
      </c>
      <c r="I102" s="20" t="str">
        <f t="shared" si="37"/>
        <v/>
      </c>
      <c r="J102" s="19" t="str">
        <f t="shared" si="45"/>
        <v/>
      </c>
      <c r="K102" s="11" t="str">
        <f t="shared" si="46"/>
        <v/>
      </c>
      <c r="L102" s="11" t="str">
        <f t="shared" si="47"/>
        <v/>
      </c>
      <c r="M102" s="11" t="str">
        <f t="shared" si="48"/>
        <v/>
      </c>
      <c r="N102" s="11" t="str">
        <f t="shared" si="49"/>
        <v/>
      </c>
      <c r="O102" s="11" t="str">
        <f t="shared" si="50"/>
        <v/>
      </c>
      <c r="P102" s="11" t="str">
        <f t="shared" si="38"/>
        <v/>
      </c>
      <c r="Q102" s="11" t="str">
        <f t="shared" si="39"/>
        <v/>
      </c>
      <c r="R102" s="11" t="str">
        <f t="shared" si="40"/>
        <v/>
      </c>
      <c r="S102" s="11"/>
      <c r="T102" s="73" t="str">
        <f t="shared" si="51"/>
        <v/>
      </c>
      <c r="U102" s="73" t="str">
        <f t="shared" si="52"/>
        <v/>
      </c>
      <c r="V102" s="20" t="str">
        <f t="shared" si="44"/>
        <v/>
      </c>
      <c r="X102" s="49" t="str">
        <f t="shared" si="41"/>
        <v/>
      </c>
      <c r="Y102" s="49" t="str">
        <f t="shared" si="53"/>
        <v/>
      </c>
      <c r="Z102" s="49" t="str">
        <f t="shared" si="54"/>
        <v/>
      </c>
      <c r="AA102" s="49" t="str">
        <f t="shared" si="55"/>
        <v/>
      </c>
    </row>
    <row r="103" spans="2:27" ht="12.75" customHeight="1">
      <c r="B103" s="17" t="str">
        <f t="shared" si="35"/>
        <v/>
      </c>
      <c r="C103" s="17" t="str">
        <f>IF(F103="","",INT((F103-SUM(MOD(DATE(YEAR(F103-MOD(F103-2,7)+3),1,2),{1E+99;7})*{1;-1})+5)/7))</f>
        <v/>
      </c>
      <c r="D103" s="18" t="str">
        <f t="shared" si="36"/>
        <v/>
      </c>
      <c r="E103" s="17" t="str">
        <f t="shared" si="42"/>
        <v/>
      </c>
      <c r="F103" s="10"/>
      <c r="G103" s="39" t="s">
        <v>70</v>
      </c>
      <c r="H103" s="21" t="str">
        <f t="shared" si="43"/>
        <v/>
      </c>
      <c r="I103" s="20" t="str">
        <f t="shared" si="37"/>
        <v/>
      </c>
      <c r="J103" s="19" t="str">
        <f t="shared" si="45"/>
        <v/>
      </c>
      <c r="K103" s="11" t="str">
        <f t="shared" si="46"/>
        <v/>
      </c>
      <c r="L103" s="11" t="str">
        <f t="shared" si="47"/>
        <v/>
      </c>
      <c r="M103" s="11" t="str">
        <f t="shared" si="48"/>
        <v/>
      </c>
      <c r="N103" s="11" t="str">
        <f t="shared" si="49"/>
        <v/>
      </c>
      <c r="O103" s="11" t="str">
        <f t="shared" si="50"/>
        <v/>
      </c>
      <c r="P103" s="11" t="str">
        <f t="shared" si="38"/>
        <v/>
      </c>
      <c r="Q103" s="11" t="str">
        <f t="shared" si="39"/>
        <v/>
      </c>
      <c r="R103" s="11" t="str">
        <f t="shared" si="40"/>
        <v/>
      </c>
      <c r="S103" s="11"/>
      <c r="T103" s="73" t="str">
        <f t="shared" si="51"/>
        <v/>
      </c>
      <c r="U103" s="73" t="str">
        <f t="shared" si="52"/>
        <v/>
      </c>
      <c r="V103" s="20" t="str">
        <f t="shared" si="44"/>
        <v/>
      </c>
      <c r="X103" s="49" t="str">
        <f t="shared" si="41"/>
        <v/>
      </c>
      <c r="Y103" s="49" t="str">
        <f t="shared" si="53"/>
        <v/>
      </c>
      <c r="Z103" s="49" t="str">
        <f t="shared" si="54"/>
        <v/>
      </c>
      <c r="AA103" s="49" t="str">
        <f t="shared" si="55"/>
        <v/>
      </c>
    </row>
    <row r="104" spans="2:27" ht="12.75" customHeight="1">
      <c r="B104" s="17" t="str">
        <f t="shared" si="35"/>
        <v/>
      </c>
      <c r="C104" s="17" t="str">
        <f>IF(F104="","",INT((F104-SUM(MOD(DATE(YEAR(F104-MOD(F104-2,7)+3),1,2),{1E+99;7})*{1;-1})+5)/7))</f>
        <v/>
      </c>
      <c r="D104" s="18" t="str">
        <f t="shared" si="36"/>
        <v/>
      </c>
      <c r="E104" s="17" t="str">
        <f t="shared" si="42"/>
        <v/>
      </c>
      <c r="F104" s="10"/>
      <c r="G104" s="39" t="s">
        <v>70</v>
      </c>
      <c r="H104" s="21" t="str">
        <f t="shared" si="43"/>
        <v/>
      </c>
      <c r="I104" s="20" t="str">
        <f t="shared" si="37"/>
        <v/>
      </c>
      <c r="J104" s="19" t="str">
        <f t="shared" si="45"/>
        <v/>
      </c>
      <c r="K104" s="11" t="str">
        <f t="shared" si="46"/>
        <v/>
      </c>
      <c r="L104" s="11" t="str">
        <f t="shared" si="47"/>
        <v/>
      </c>
      <c r="M104" s="11" t="str">
        <f t="shared" si="48"/>
        <v/>
      </c>
      <c r="N104" s="11" t="str">
        <f t="shared" si="49"/>
        <v/>
      </c>
      <c r="O104" s="11" t="str">
        <f t="shared" si="50"/>
        <v/>
      </c>
      <c r="P104" s="11" t="str">
        <f t="shared" si="38"/>
        <v/>
      </c>
      <c r="Q104" s="11" t="str">
        <f t="shared" si="39"/>
        <v/>
      </c>
      <c r="R104" s="11" t="str">
        <f t="shared" si="40"/>
        <v/>
      </c>
      <c r="S104" s="11"/>
      <c r="T104" s="73" t="str">
        <f t="shared" si="51"/>
        <v/>
      </c>
      <c r="U104" s="73" t="str">
        <f t="shared" si="52"/>
        <v/>
      </c>
      <c r="V104" s="20" t="str">
        <f t="shared" si="44"/>
        <v/>
      </c>
      <c r="X104" s="49" t="str">
        <f t="shared" si="41"/>
        <v/>
      </c>
      <c r="Y104" s="49" t="str">
        <f t="shared" si="53"/>
        <v/>
      </c>
      <c r="Z104" s="49" t="str">
        <f t="shared" si="54"/>
        <v/>
      </c>
      <c r="AA104" s="49" t="str">
        <f t="shared" si="55"/>
        <v/>
      </c>
    </row>
    <row r="105" spans="2:27" ht="12.75" customHeight="1">
      <c r="B105" s="17" t="str">
        <f t="shared" si="35"/>
        <v/>
      </c>
      <c r="C105" s="17" t="str">
        <f>IF(F105="","",INT((F105-SUM(MOD(DATE(YEAR(F105-MOD(F105-2,7)+3),1,2),{1E+99;7})*{1;-1})+5)/7))</f>
        <v/>
      </c>
      <c r="D105" s="18" t="str">
        <f t="shared" si="36"/>
        <v/>
      </c>
      <c r="E105" s="17" t="str">
        <f t="shared" si="42"/>
        <v/>
      </c>
      <c r="F105" s="10"/>
      <c r="G105" s="39" t="s">
        <v>70</v>
      </c>
      <c r="H105" s="21" t="str">
        <f t="shared" si="43"/>
        <v/>
      </c>
      <c r="I105" s="20" t="str">
        <f t="shared" si="37"/>
        <v/>
      </c>
      <c r="J105" s="19" t="str">
        <f t="shared" si="45"/>
        <v/>
      </c>
      <c r="K105" s="11" t="str">
        <f t="shared" si="46"/>
        <v/>
      </c>
      <c r="L105" s="11" t="str">
        <f t="shared" si="47"/>
        <v/>
      </c>
      <c r="M105" s="11" t="str">
        <f t="shared" si="48"/>
        <v/>
      </c>
      <c r="N105" s="11" t="str">
        <f t="shared" si="49"/>
        <v/>
      </c>
      <c r="O105" s="11" t="str">
        <f t="shared" si="50"/>
        <v/>
      </c>
      <c r="P105" s="11" t="str">
        <f t="shared" si="38"/>
        <v/>
      </c>
      <c r="Q105" s="11" t="str">
        <f t="shared" si="39"/>
        <v/>
      </c>
      <c r="R105" s="11" t="str">
        <f t="shared" si="40"/>
        <v/>
      </c>
      <c r="S105" s="11"/>
      <c r="T105" s="73" t="str">
        <f t="shared" si="51"/>
        <v/>
      </c>
      <c r="U105" s="73" t="str">
        <f t="shared" si="52"/>
        <v/>
      </c>
      <c r="V105" s="20" t="str">
        <f t="shared" si="44"/>
        <v/>
      </c>
      <c r="X105" s="49" t="str">
        <f t="shared" si="41"/>
        <v/>
      </c>
      <c r="Y105" s="49" t="str">
        <f t="shared" si="53"/>
        <v/>
      </c>
      <c r="Z105" s="49" t="str">
        <f t="shared" si="54"/>
        <v/>
      </c>
      <c r="AA105" s="49" t="str">
        <f t="shared" si="55"/>
        <v/>
      </c>
    </row>
    <row r="106" spans="2:27" ht="12.75" customHeight="1">
      <c r="B106" s="17" t="str">
        <f t="shared" si="35"/>
        <v/>
      </c>
      <c r="C106" s="17" t="str">
        <f>IF(F106="","",INT((F106-SUM(MOD(DATE(YEAR(F106-MOD(F106-2,7)+3),1,2),{1E+99;7})*{1;-1})+5)/7))</f>
        <v/>
      </c>
      <c r="D106" s="18" t="str">
        <f t="shared" si="36"/>
        <v/>
      </c>
      <c r="E106" s="17" t="str">
        <f t="shared" si="42"/>
        <v/>
      </c>
      <c r="F106" s="10"/>
      <c r="G106" s="39" t="s">
        <v>70</v>
      </c>
      <c r="H106" s="21" t="str">
        <f t="shared" si="43"/>
        <v/>
      </c>
      <c r="I106" s="20" t="str">
        <f t="shared" si="37"/>
        <v/>
      </c>
      <c r="J106" s="19" t="str">
        <f t="shared" si="45"/>
        <v/>
      </c>
      <c r="K106" s="11" t="str">
        <f t="shared" si="46"/>
        <v/>
      </c>
      <c r="L106" s="11" t="str">
        <f t="shared" si="47"/>
        <v/>
      </c>
      <c r="M106" s="11" t="str">
        <f t="shared" si="48"/>
        <v/>
      </c>
      <c r="N106" s="11" t="str">
        <f t="shared" si="49"/>
        <v/>
      </c>
      <c r="O106" s="11" t="str">
        <f t="shared" si="50"/>
        <v/>
      </c>
      <c r="P106" s="11" t="str">
        <f t="shared" si="38"/>
        <v/>
      </c>
      <c r="Q106" s="11" t="str">
        <f t="shared" si="39"/>
        <v/>
      </c>
      <c r="R106" s="11" t="str">
        <f t="shared" si="40"/>
        <v/>
      </c>
      <c r="S106" s="11"/>
      <c r="T106" s="73" t="str">
        <f t="shared" si="51"/>
        <v/>
      </c>
      <c r="U106" s="73" t="str">
        <f t="shared" si="52"/>
        <v/>
      </c>
      <c r="V106" s="20" t="str">
        <f t="shared" si="44"/>
        <v/>
      </c>
      <c r="X106" s="49" t="str">
        <f t="shared" si="41"/>
        <v/>
      </c>
      <c r="Y106" s="49" t="str">
        <f t="shared" si="53"/>
        <v/>
      </c>
      <c r="Z106" s="49" t="str">
        <f t="shared" si="54"/>
        <v/>
      </c>
      <c r="AA106" s="49" t="str">
        <f t="shared" si="55"/>
        <v/>
      </c>
    </row>
    <row r="107" spans="2:27" ht="12.75" customHeight="1">
      <c r="B107" s="17" t="str">
        <f t="shared" si="35"/>
        <v/>
      </c>
      <c r="C107" s="17" t="str">
        <f>IF(F107="","",INT((F107-SUM(MOD(DATE(YEAR(F107-MOD(F107-2,7)+3),1,2),{1E+99;7})*{1;-1})+5)/7))</f>
        <v/>
      </c>
      <c r="D107" s="18" t="str">
        <f t="shared" si="36"/>
        <v/>
      </c>
      <c r="E107" s="17" t="str">
        <f t="shared" si="42"/>
        <v/>
      </c>
      <c r="F107" s="10"/>
      <c r="G107" s="39" t="s">
        <v>70</v>
      </c>
      <c r="H107" s="21" t="str">
        <f t="shared" si="43"/>
        <v/>
      </c>
      <c r="I107" s="20" t="str">
        <f t="shared" si="37"/>
        <v/>
      </c>
      <c r="J107" s="19" t="str">
        <f t="shared" si="45"/>
        <v/>
      </c>
      <c r="K107" s="11" t="str">
        <f t="shared" si="46"/>
        <v/>
      </c>
      <c r="L107" s="11" t="str">
        <f t="shared" si="47"/>
        <v/>
      </c>
      <c r="M107" s="11" t="str">
        <f t="shared" si="48"/>
        <v/>
      </c>
      <c r="N107" s="11" t="str">
        <f t="shared" si="49"/>
        <v/>
      </c>
      <c r="O107" s="11" t="str">
        <f t="shared" si="50"/>
        <v/>
      </c>
      <c r="P107" s="11" t="str">
        <f t="shared" si="38"/>
        <v/>
      </c>
      <c r="Q107" s="11" t="str">
        <f t="shared" si="39"/>
        <v/>
      </c>
      <c r="R107" s="11" t="str">
        <f t="shared" si="40"/>
        <v/>
      </c>
      <c r="S107" s="11"/>
      <c r="T107" s="73" t="str">
        <f t="shared" si="51"/>
        <v/>
      </c>
      <c r="U107" s="73" t="str">
        <f t="shared" si="52"/>
        <v/>
      </c>
      <c r="V107" s="20" t="str">
        <f t="shared" si="44"/>
        <v/>
      </c>
      <c r="X107" s="49" t="str">
        <f t="shared" si="41"/>
        <v/>
      </c>
      <c r="Y107" s="49" t="str">
        <f t="shared" si="53"/>
        <v/>
      </c>
      <c r="Z107" s="49" t="str">
        <f t="shared" si="54"/>
        <v/>
      </c>
      <c r="AA107" s="49" t="str">
        <f t="shared" si="55"/>
        <v/>
      </c>
    </row>
    <row r="108" spans="2:27" ht="12.75" customHeight="1">
      <c r="B108" s="17" t="str">
        <f t="shared" si="35"/>
        <v/>
      </c>
      <c r="C108" s="17" t="str">
        <f>IF(F108="","",INT((F108-SUM(MOD(DATE(YEAR(F108-MOD(F108-2,7)+3),1,2),{1E+99;7})*{1;-1})+5)/7))</f>
        <v/>
      </c>
      <c r="D108" s="18" t="str">
        <f t="shared" si="36"/>
        <v/>
      </c>
      <c r="E108" s="17" t="str">
        <f t="shared" si="42"/>
        <v/>
      </c>
      <c r="F108" s="10"/>
      <c r="G108" s="39" t="s">
        <v>70</v>
      </c>
      <c r="H108" s="21" t="str">
        <f t="shared" si="43"/>
        <v/>
      </c>
      <c r="I108" s="20" t="str">
        <f t="shared" si="37"/>
        <v/>
      </c>
      <c r="J108" s="19" t="str">
        <f t="shared" si="45"/>
        <v/>
      </c>
      <c r="K108" s="11" t="str">
        <f t="shared" si="46"/>
        <v/>
      </c>
      <c r="L108" s="11" t="str">
        <f t="shared" si="47"/>
        <v/>
      </c>
      <c r="M108" s="11" t="str">
        <f t="shared" si="48"/>
        <v/>
      </c>
      <c r="N108" s="11" t="str">
        <f t="shared" si="49"/>
        <v/>
      </c>
      <c r="O108" s="11" t="str">
        <f t="shared" si="50"/>
        <v/>
      </c>
      <c r="P108" s="11" t="str">
        <f t="shared" si="38"/>
        <v/>
      </c>
      <c r="Q108" s="11" t="str">
        <f t="shared" si="39"/>
        <v/>
      </c>
      <c r="R108" s="11" t="str">
        <f t="shared" si="40"/>
        <v/>
      </c>
      <c r="S108" s="11"/>
      <c r="T108" s="73" t="str">
        <f t="shared" si="51"/>
        <v/>
      </c>
      <c r="U108" s="73" t="str">
        <f t="shared" si="52"/>
        <v/>
      </c>
      <c r="V108" s="20" t="str">
        <f t="shared" si="44"/>
        <v/>
      </c>
      <c r="X108" s="49" t="str">
        <f t="shared" si="41"/>
        <v/>
      </c>
      <c r="Y108" s="49" t="str">
        <f t="shared" si="53"/>
        <v/>
      </c>
      <c r="Z108" s="49" t="str">
        <f t="shared" si="54"/>
        <v/>
      </c>
      <c r="AA108" s="49" t="str">
        <f t="shared" si="55"/>
        <v/>
      </c>
    </row>
    <row r="109" spans="2:27" ht="12.75" customHeight="1">
      <c r="B109" s="17" t="str">
        <f t="shared" si="35"/>
        <v/>
      </c>
      <c r="C109" s="17" t="str">
        <f>IF(F109="","",INT((F109-SUM(MOD(DATE(YEAR(F109-MOD(F109-2,7)+3),1,2),{1E+99;7})*{1;-1})+5)/7))</f>
        <v/>
      </c>
      <c r="D109" s="18" t="str">
        <f t="shared" si="36"/>
        <v/>
      </c>
      <c r="E109" s="17" t="str">
        <f t="shared" si="42"/>
        <v/>
      </c>
      <c r="F109" s="10"/>
      <c r="G109" s="39" t="s">
        <v>70</v>
      </c>
      <c r="H109" s="21" t="str">
        <f t="shared" si="43"/>
        <v/>
      </c>
      <c r="I109" s="20" t="str">
        <f t="shared" si="37"/>
        <v/>
      </c>
      <c r="J109" s="19" t="str">
        <f t="shared" si="45"/>
        <v/>
      </c>
      <c r="K109" s="11" t="str">
        <f t="shared" si="46"/>
        <v/>
      </c>
      <c r="L109" s="11" t="str">
        <f t="shared" si="47"/>
        <v/>
      </c>
      <c r="M109" s="11" t="str">
        <f t="shared" si="48"/>
        <v/>
      </c>
      <c r="N109" s="11" t="str">
        <f t="shared" si="49"/>
        <v/>
      </c>
      <c r="O109" s="11" t="str">
        <f t="shared" si="50"/>
        <v/>
      </c>
      <c r="P109" s="11" t="str">
        <f t="shared" si="38"/>
        <v/>
      </c>
      <c r="Q109" s="11" t="str">
        <f t="shared" si="39"/>
        <v/>
      </c>
      <c r="R109" s="11" t="str">
        <f t="shared" si="40"/>
        <v/>
      </c>
      <c r="S109" s="11"/>
      <c r="T109" s="73" t="str">
        <f t="shared" si="51"/>
        <v/>
      </c>
      <c r="U109" s="73" t="str">
        <f t="shared" si="52"/>
        <v/>
      </c>
      <c r="V109" s="20" t="str">
        <f t="shared" si="44"/>
        <v/>
      </c>
      <c r="X109" s="49" t="str">
        <f t="shared" si="41"/>
        <v/>
      </c>
      <c r="Y109" s="49" t="str">
        <f t="shared" si="53"/>
        <v/>
      </c>
      <c r="Z109" s="49" t="str">
        <f t="shared" si="54"/>
        <v/>
      </c>
      <c r="AA109" s="49" t="str">
        <f t="shared" si="55"/>
        <v/>
      </c>
    </row>
    <row r="110" spans="2:27" ht="12.75" customHeight="1">
      <c r="B110" s="17" t="str">
        <f t="shared" si="35"/>
        <v/>
      </c>
      <c r="C110" s="17" t="str">
        <f>IF(F110="","",INT((F110-SUM(MOD(DATE(YEAR(F110-MOD(F110-2,7)+3),1,2),{1E+99;7})*{1;-1})+5)/7))</f>
        <v/>
      </c>
      <c r="D110" s="18" t="str">
        <f t="shared" si="36"/>
        <v/>
      </c>
      <c r="E110" s="17" t="str">
        <f t="shared" si="42"/>
        <v/>
      </c>
      <c r="F110" s="10"/>
      <c r="G110" s="39" t="s">
        <v>70</v>
      </c>
      <c r="H110" s="21" t="str">
        <f t="shared" si="43"/>
        <v/>
      </c>
      <c r="I110" s="20" t="str">
        <f t="shared" si="37"/>
        <v/>
      </c>
      <c r="J110" s="19" t="str">
        <f t="shared" si="45"/>
        <v/>
      </c>
      <c r="K110" s="11" t="str">
        <f t="shared" si="46"/>
        <v/>
      </c>
      <c r="L110" s="11" t="str">
        <f t="shared" si="47"/>
        <v/>
      </c>
      <c r="M110" s="11" t="str">
        <f t="shared" si="48"/>
        <v/>
      </c>
      <c r="N110" s="11" t="str">
        <f t="shared" si="49"/>
        <v/>
      </c>
      <c r="O110" s="11" t="str">
        <f t="shared" si="50"/>
        <v/>
      </c>
      <c r="P110" s="11" t="str">
        <f t="shared" si="38"/>
        <v/>
      </c>
      <c r="Q110" s="11" t="str">
        <f t="shared" si="39"/>
        <v/>
      </c>
      <c r="R110" s="11" t="str">
        <f t="shared" si="40"/>
        <v/>
      </c>
      <c r="S110" s="11"/>
      <c r="T110" s="73" t="str">
        <f t="shared" si="51"/>
        <v/>
      </c>
      <c r="U110" s="73" t="str">
        <f t="shared" si="52"/>
        <v/>
      </c>
      <c r="V110" s="20" t="str">
        <f t="shared" si="44"/>
        <v/>
      </c>
      <c r="X110" s="49" t="str">
        <f t="shared" si="41"/>
        <v/>
      </c>
      <c r="Y110" s="49" t="str">
        <f t="shared" si="53"/>
        <v/>
      </c>
      <c r="Z110" s="49" t="str">
        <f t="shared" si="54"/>
        <v/>
      </c>
      <c r="AA110" s="49" t="str">
        <f t="shared" si="55"/>
        <v/>
      </c>
    </row>
    <row r="111" spans="2:27" ht="12.75" customHeight="1">
      <c r="B111" s="17" t="str">
        <f t="shared" si="35"/>
        <v/>
      </c>
      <c r="C111" s="17" t="str">
        <f>IF(F111="","",INT((F111-SUM(MOD(DATE(YEAR(F111-MOD(F111-2,7)+3),1,2),{1E+99;7})*{1;-1})+5)/7))</f>
        <v/>
      </c>
      <c r="D111" s="18" t="str">
        <f t="shared" si="36"/>
        <v/>
      </c>
      <c r="E111" s="17" t="str">
        <f t="shared" si="42"/>
        <v/>
      </c>
      <c r="F111" s="10"/>
      <c r="G111" s="39" t="s">
        <v>70</v>
      </c>
      <c r="H111" s="21" t="str">
        <f t="shared" si="43"/>
        <v/>
      </c>
      <c r="I111" s="20" t="str">
        <f t="shared" si="37"/>
        <v/>
      </c>
      <c r="J111" s="19" t="str">
        <f t="shared" si="45"/>
        <v/>
      </c>
      <c r="K111" s="11" t="str">
        <f t="shared" si="46"/>
        <v/>
      </c>
      <c r="L111" s="11" t="str">
        <f t="shared" si="47"/>
        <v/>
      </c>
      <c r="M111" s="11" t="str">
        <f t="shared" si="48"/>
        <v/>
      </c>
      <c r="N111" s="11" t="str">
        <f t="shared" si="49"/>
        <v/>
      </c>
      <c r="O111" s="11" t="str">
        <f t="shared" si="50"/>
        <v/>
      </c>
      <c r="P111" s="11" t="str">
        <f t="shared" si="38"/>
        <v/>
      </c>
      <c r="Q111" s="11" t="str">
        <f t="shared" si="39"/>
        <v/>
      </c>
      <c r="R111" s="11" t="str">
        <f t="shared" si="40"/>
        <v/>
      </c>
      <c r="S111" s="11"/>
      <c r="T111" s="73" t="str">
        <f t="shared" si="51"/>
        <v/>
      </c>
      <c r="U111" s="73" t="str">
        <f t="shared" si="52"/>
        <v/>
      </c>
      <c r="V111" s="20" t="str">
        <f t="shared" si="44"/>
        <v/>
      </c>
      <c r="X111" s="49" t="str">
        <f t="shared" si="41"/>
        <v/>
      </c>
      <c r="Y111" s="49" t="str">
        <f t="shared" si="53"/>
        <v/>
      </c>
      <c r="Z111" s="49" t="str">
        <f t="shared" si="54"/>
        <v/>
      </c>
      <c r="AA111" s="49" t="str">
        <f t="shared" si="55"/>
        <v/>
      </c>
    </row>
    <row r="112" spans="2:27" ht="12.75" customHeight="1">
      <c r="B112" s="17" t="str">
        <f t="shared" si="35"/>
        <v/>
      </c>
      <c r="C112" s="17" t="str">
        <f>IF(F112="","",INT((F112-SUM(MOD(DATE(YEAR(F112-MOD(F112-2,7)+3),1,2),{1E+99;7})*{1;-1})+5)/7))</f>
        <v/>
      </c>
      <c r="D112" s="18" t="str">
        <f t="shared" si="36"/>
        <v/>
      </c>
      <c r="E112" s="17" t="str">
        <f t="shared" si="42"/>
        <v/>
      </c>
      <c r="F112" s="10"/>
      <c r="G112" s="39" t="s">
        <v>70</v>
      </c>
      <c r="H112" s="21" t="str">
        <f t="shared" si="43"/>
        <v/>
      </c>
      <c r="I112" s="20" t="str">
        <f t="shared" si="37"/>
        <v/>
      </c>
      <c r="J112" s="19" t="str">
        <f t="shared" si="45"/>
        <v/>
      </c>
      <c r="K112" s="11" t="str">
        <f t="shared" si="46"/>
        <v/>
      </c>
      <c r="L112" s="11" t="str">
        <f t="shared" si="47"/>
        <v/>
      </c>
      <c r="M112" s="11" t="str">
        <f t="shared" si="48"/>
        <v/>
      </c>
      <c r="N112" s="11" t="str">
        <f t="shared" si="49"/>
        <v/>
      </c>
      <c r="O112" s="11" t="str">
        <f t="shared" si="50"/>
        <v/>
      </c>
      <c r="P112" s="11" t="str">
        <f t="shared" si="38"/>
        <v/>
      </c>
      <c r="Q112" s="11" t="str">
        <f t="shared" si="39"/>
        <v/>
      </c>
      <c r="R112" s="11" t="str">
        <f t="shared" si="40"/>
        <v/>
      </c>
      <c r="S112" s="11"/>
      <c r="T112" s="73" t="str">
        <f t="shared" si="51"/>
        <v/>
      </c>
      <c r="U112" s="73" t="str">
        <f t="shared" si="52"/>
        <v/>
      </c>
      <c r="V112" s="20" t="str">
        <f t="shared" si="44"/>
        <v/>
      </c>
      <c r="X112" s="49" t="str">
        <f t="shared" si="41"/>
        <v/>
      </c>
      <c r="Y112" s="49" t="str">
        <f t="shared" si="53"/>
        <v/>
      </c>
      <c r="Z112" s="49" t="str">
        <f t="shared" si="54"/>
        <v/>
      </c>
      <c r="AA112" s="49" t="str">
        <f t="shared" si="55"/>
        <v/>
      </c>
    </row>
    <row r="113" spans="2:27" ht="12.75" customHeight="1">
      <c r="B113" s="17" t="str">
        <f t="shared" si="35"/>
        <v/>
      </c>
      <c r="C113" s="17" t="str">
        <f>IF(F113="","",INT((F113-SUM(MOD(DATE(YEAR(F113-MOD(F113-2,7)+3),1,2),{1E+99;7})*{1;-1})+5)/7))</f>
        <v/>
      </c>
      <c r="D113" s="18" t="str">
        <f t="shared" si="36"/>
        <v/>
      </c>
      <c r="E113" s="17" t="str">
        <f t="shared" si="42"/>
        <v/>
      </c>
      <c r="F113" s="10"/>
      <c r="G113" s="39" t="s">
        <v>70</v>
      </c>
      <c r="H113" s="21" t="str">
        <f t="shared" si="43"/>
        <v/>
      </c>
      <c r="I113" s="20" t="str">
        <f t="shared" si="37"/>
        <v/>
      </c>
      <c r="J113" s="19" t="str">
        <f t="shared" si="45"/>
        <v/>
      </c>
      <c r="K113" s="11" t="str">
        <f t="shared" si="46"/>
        <v/>
      </c>
      <c r="L113" s="11" t="str">
        <f t="shared" si="47"/>
        <v/>
      </c>
      <c r="M113" s="11" t="str">
        <f t="shared" si="48"/>
        <v/>
      </c>
      <c r="N113" s="11" t="str">
        <f t="shared" si="49"/>
        <v/>
      </c>
      <c r="O113" s="11" t="str">
        <f t="shared" si="50"/>
        <v/>
      </c>
      <c r="P113" s="11" t="str">
        <f t="shared" si="38"/>
        <v/>
      </c>
      <c r="Q113" s="11" t="str">
        <f t="shared" si="39"/>
        <v/>
      </c>
      <c r="R113" s="11" t="str">
        <f t="shared" si="40"/>
        <v/>
      </c>
      <c r="S113" s="11"/>
      <c r="T113" s="73" t="str">
        <f t="shared" si="51"/>
        <v/>
      </c>
      <c r="U113" s="73" t="str">
        <f t="shared" si="52"/>
        <v/>
      </c>
      <c r="V113" s="20" t="str">
        <f t="shared" si="44"/>
        <v/>
      </c>
      <c r="X113" s="49" t="str">
        <f t="shared" si="41"/>
        <v/>
      </c>
      <c r="Y113" s="49" t="str">
        <f t="shared" si="53"/>
        <v/>
      </c>
      <c r="Z113" s="49" t="str">
        <f t="shared" si="54"/>
        <v/>
      </c>
      <c r="AA113" s="49" t="str">
        <f t="shared" si="55"/>
        <v/>
      </c>
    </row>
    <row r="114" spans="2:27" ht="12.75" customHeight="1">
      <c r="B114" s="17" t="str">
        <f t="shared" si="35"/>
        <v/>
      </c>
      <c r="C114" s="17" t="str">
        <f>IF(F114="","",INT((F114-SUM(MOD(DATE(YEAR(F114-MOD(F114-2,7)+3),1,2),{1E+99;7})*{1;-1})+5)/7))</f>
        <v/>
      </c>
      <c r="D114" s="18" t="str">
        <f t="shared" si="36"/>
        <v/>
      </c>
      <c r="E114" s="17" t="str">
        <f t="shared" si="42"/>
        <v/>
      </c>
      <c r="F114" s="10"/>
      <c r="G114" s="39" t="s">
        <v>70</v>
      </c>
      <c r="H114" s="21" t="str">
        <f t="shared" si="43"/>
        <v/>
      </c>
      <c r="I114" s="20" t="str">
        <f t="shared" si="37"/>
        <v/>
      </c>
      <c r="J114" s="19" t="str">
        <f t="shared" si="45"/>
        <v/>
      </c>
      <c r="K114" s="11" t="str">
        <f t="shared" si="46"/>
        <v/>
      </c>
      <c r="L114" s="11" t="str">
        <f t="shared" si="47"/>
        <v/>
      </c>
      <c r="M114" s="11" t="str">
        <f t="shared" si="48"/>
        <v/>
      </c>
      <c r="N114" s="11" t="str">
        <f t="shared" si="49"/>
        <v/>
      </c>
      <c r="O114" s="11" t="str">
        <f t="shared" si="50"/>
        <v/>
      </c>
      <c r="P114" s="11" t="str">
        <f t="shared" si="38"/>
        <v/>
      </c>
      <c r="Q114" s="11" t="str">
        <f t="shared" si="39"/>
        <v/>
      </c>
      <c r="R114" s="11" t="str">
        <f t="shared" si="40"/>
        <v/>
      </c>
      <c r="S114" s="11"/>
      <c r="T114" s="73" t="str">
        <f t="shared" si="51"/>
        <v/>
      </c>
      <c r="U114" s="73" t="str">
        <f t="shared" si="52"/>
        <v/>
      </c>
      <c r="V114" s="20" t="str">
        <f t="shared" si="44"/>
        <v/>
      </c>
      <c r="X114" s="49" t="str">
        <f t="shared" si="41"/>
        <v/>
      </c>
      <c r="Y114" s="49" t="str">
        <f t="shared" si="53"/>
        <v/>
      </c>
      <c r="Z114" s="49" t="str">
        <f t="shared" si="54"/>
        <v/>
      </c>
      <c r="AA114" s="49" t="str">
        <f t="shared" si="55"/>
        <v/>
      </c>
    </row>
    <row r="115" spans="2:27" ht="12.75" customHeight="1">
      <c r="B115" s="17" t="str">
        <f t="shared" si="35"/>
        <v/>
      </c>
      <c r="C115" s="17" t="str">
        <f>IF(F115="","",INT((F115-SUM(MOD(DATE(YEAR(F115-MOD(F115-2,7)+3),1,2),{1E+99;7})*{1;-1})+5)/7))</f>
        <v/>
      </c>
      <c r="D115" s="18" t="str">
        <f t="shared" si="36"/>
        <v/>
      </c>
      <c r="E115" s="17" t="str">
        <f t="shared" si="42"/>
        <v/>
      </c>
      <c r="F115" s="10"/>
      <c r="G115" s="39" t="s">
        <v>70</v>
      </c>
      <c r="H115" s="21" t="str">
        <f t="shared" si="43"/>
        <v/>
      </c>
      <c r="I115" s="20" t="str">
        <f t="shared" si="37"/>
        <v/>
      </c>
      <c r="J115" s="19" t="str">
        <f t="shared" si="45"/>
        <v/>
      </c>
      <c r="K115" s="11" t="str">
        <f t="shared" si="46"/>
        <v/>
      </c>
      <c r="L115" s="11" t="str">
        <f t="shared" si="47"/>
        <v/>
      </c>
      <c r="M115" s="11" t="str">
        <f t="shared" si="48"/>
        <v/>
      </c>
      <c r="N115" s="11" t="str">
        <f t="shared" si="49"/>
        <v/>
      </c>
      <c r="O115" s="11" t="str">
        <f t="shared" si="50"/>
        <v/>
      </c>
      <c r="P115" s="11" t="str">
        <f t="shared" si="38"/>
        <v/>
      </c>
      <c r="Q115" s="11" t="str">
        <f t="shared" si="39"/>
        <v/>
      </c>
      <c r="R115" s="11" t="str">
        <f t="shared" si="40"/>
        <v/>
      </c>
      <c r="S115" s="11"/>
      <c r="T115" s="73" t="str">
        <f t="shared" si="51"/>
        <v/>
      </c>
      <c r="U115" s="73" t="str">
        <f t="shared" si="52"/>
        <v/>
      </c>
      <c r="V115" s="20" t="str">
        <f t="shared" si="44"/>
        <v/>
      </c>
      <c r="X115" s="49" t="str">
        <f t="shared" si="41"/>
        <v/>
      </c>
      <c r="Y115" s="49" t="str">
        <f t="shared" si="53"/>
        <v/>
      </c>
      <c r="Z115" s="49" t="str">
        <f t="shared" si="54"/>
        <v/>
      </c>
      <c r="AA115" s="49" t="str">
        <f t="shared" si="55"/>
        <v/>
      </c>
    </row>
    <row r="116" spans="2:27" ht="12.75" customHeight="1">
      <c r="B116" s="17" t="str">
        <f t="shared" si="35"/>
        <v/>
      </c>
      <c r="C116" s="17" t="str">
        <f>IF(F116="","",INT((F116-SUM(MOD(DATE(YEAR(F116-MOD(F116-2,7)+3),1,2),{1E+99;7})*{1;-1})+5)/7))</f>
        <v/>
      </c>
      <c r="D116" s="18" t="str">
        <f t="shared" si="36"/>
        <v/>
      </c>
      <c r="E116" s="17" t="str">
        <f t="shared" si="42"/>
        <v/>
      </c>
      <c r="F116" s="10"/>
      <c r="G116" s="39" t="s">
        <v>70</v>
      </c>
      <c r="H116" s="21" t="str">
        <f t="shared" si="43"/>
        <v/>
      </c>
      <c r="I116" s="20" t="str">
        <f t="shared" si="37"/>
        <v/>
      </c>
      <c r="J116" s="19" t="str">
        <f t="shared" si="45"/>
        <v/>
      </c>
      <c r="K116" s="11" t="str">
        <f t="shared" si="46"/>
        <v/>
      </c>
      <c r="L116" s="11" t="str">
        <f t="shared" si="47"/>
        <v/>
      </c>
      <c r="M116" s="11" t="str">
        <f t="shared" si="48"/>
        <v/>
      </c>
      <c r="N116" s="11" t="str">
        <f t="shared" si="49"/>
        <v/>
      </c>
      <c r="O116" s="11" t="str">
        <f t="shared" si="50"/>
        <v/>
      </c>
      <c r="P116" s="11" t="str">
        <f t="shared" si="38"/>
        <v/>
      </c>
      <c r="Q116" s="11" t="str">
        <f t="shared" si="39"/>
        <v/>
      </c>
      <c r="R116" s="11" t="str">
        <f t="shared" si="40"/>
        <v/>
      </c>
      <c r="S116" s="11"/>
      <c r="T116" s="73" t="str">
        <f t="shared" si="51"/>
        <v/>
      </c>
      <c r="U116" s="73" t="str">
        <f t="shared" si="52"/>
        <v/>
      </c>
      <c r="V116" s="20" t="str">
        <f t="shared" si="44"/>
        <v/>
      </c>
      <c r="X116" s="49" t="str">
        <f t="shared" si="41"/>
        <v/>
      </c>
      <c r="Y116" s="49" t="str">
        <f t="shared" si="53"/>
        <v/>
      </c>
      <c r="Z116" s="49" t="str">
        <f t="shared" si="54"/>
        <v/>
      </c>
      <c r="AA116" s="49" t="str">
        <f t="shared" si="55"/>
        <v/>
      </c>
    </row>
    <row r="117" spans="2:27" ht="12.75" customHeight="1">
      <c r="B117" s="17" t="str">
        <f t="shared" si="35"/>
        <v/>
      </c>
      <c r="C117" s="17" t="str">
        <f>IF(F117="","",INT((F117-SUM(MOD(DATE(YEAR(F117-MOD(F117-2,7)+3),1,2),{1E+99;7})*{1;-1})+5)/7))</f>
        <v/>
      </c>
      <c r="D117" s="18" t="str">
        <f t="shared" si="36"/>
        <v/>
      </c>
      <c r="E117" s="17" t="str">
        <f t="shared" si="42"/>
        <v/>
      </c>
      <c r="F117" s="10"/>
      <c r="G117" s="39" t="s">
        <v>70</v>
      </c>
      <c r="H117" s="21" t="str">
        <f t="shared" si="43"/>
        <v/>
      </c>
      <c r="I117" s="20" t="str">
        <f t="shared" si="37"/>
        <v/>
      </c>
      <c r="J117" s="19" t="str">
        <f t="shared" si="45"/>
        <v/>
      </c>
      <c r="K117" s="11" t="str">
        <f t="shared" si="46"/>
        <v/>
      </c>
      <c r="L117" s="11" t="str">
        <f t="shared" si="47"/>
        <v/>
      </c>
      <c r="M117" s="11" t="str">
        <f t="shared" si="48"/>
        <v/>
      </c>
      <c r="N117" s="11" t="str">
        <f t="shared" si="49"/>
        <v/>
      </c>
      <c r="O117" s="11" t="str">
        <f t="shared" si="50"/>
        <v/>
      </c>
      <c r="P117" s="11" t="str">
        <f t="shared" si="38"/>
        <v/>
      </c>
      <c r="Q117" s="11" t="str">
        <f t="shared" si="39"/>
        <v/>
      </c>
      <c r="R117" s="11" t="str">
        <f t="shared" si="40"/>
        <v/>
      </c>
      <c r="S117" s="11"/>
      <c r="T117" s="73" t="str">
        <f t="shared" si="51"/>
        <v/>
      </c>
      <c r="U117" s="73" t="str">
        <f t="shared" si="52"/>
        <v/>
      </c>
      <c r="V117" s="20" t="str">
        <f t="shared" si="44"/>
        <v/>
      </c>
      <c r="X117" s="49" t="str">
        <f t="shared" si="41"/>
        <v/>
      </c>
      <c r="Y117" s="49" t="str">
        <f t="shared" si="53"/>
        <v/>
      </c>
      <c r="Z117" s="49" t="str">
        <f t="shared" si="54"/>
        <v/>
      </c>
      <c r="AA117" s="49" t="str">
        <f t="shared" si="55"/>
        <v/>
      </c>
    </row>
    <row r="118" spans="2:27" ht="12.75" customHeight="1">
      <c r="B118" s="17" t="str">
        <f t="shared" si="35"/>
        <v/>
      </c>
      <c r="C118" s="17" t="str">
        <f>IF(F118="","",INT((F118-SUM(MOD(DATE(YEAR(F118-MOD(F118-2,7)+3),1,2),{1E+99;7})*{1;-1})+5)/7))</f>
        <v/>
      </c>
      <c r="D118" s="18" t="str">
        <f t="shared" si="36"/>
        <v/>
      </c>
      <c r="E118" s="17" t="str">
        <f t="shared" si="42"/>
        <v/>
      </c>
      <c r="F118" s="10"/>
      <c r="G118" s="39" t="s">
        <v>70</v>
      </c>
      <c r="H118" s="21" t="str">
        <f t="shared" si="43"/>
        <v/>
      </c>
      <c r="I118" s="20" t="str">
        <f t="shared" si="37"/>
        <v/>
      </c>
      <c r="J118" s="19" t="str">
        <f t="shared" si="45"/>
        <v/>
      </c>
      <c r="K118" s="11" t="str">
        <f t="shared" si="46"/>
        <v/>
      </c>
      <c r="L118" s="11" t="str">
        <f t="shared" si="47"/>
        <v/>
      </c>
      <c r="M118" s="11" t="str">
        <f t="shared" si="48"/>
        <v/>
      </c>
      <c r="N118" s="11" t="str">
        <f t="shared" si="49"/>
        <v/>
      </c>
      <c r="O118" s="11" t="str">
        <f t="shared" si="50"/>
        <v/>
      </c>
      <c r="P118" s="11" t="str">
        <f t="shared" si="38"/>
        <v/>
      </c>
      <c r="Q118" s="11" t="str">
        <f t="shared" si="39"/>
        <v/>
      </c>
      <c r="R118" s="11" t="str">
        <f t="shared" si="40"/>
        <v/>
      </c>
      <c r="S118" s="11"/>
      <c r="T118" s="73" t="str">
        <f t="shared" si="51"/>
        <v/>
      </c>
      <c r="U118" s="73" t="str">
        <f t="shared" si="52"/>
        <v/>
      </c>
      <c r="V118" s="20" t="str">
        <f t="shared" si="44"/>
        <v/>
      </c>
      <c r="X118" s="49" t="str">
        <f t="shared" si="41"/>
        <v/>
      </c>
      <c r="Y118" s="49" t="str">
        <f t="shared" si="53"/>
        <v/>
      </c>
      <c r="Z118" s="49" t="str">
        <f t="shared" si="54"/>
        <v/>
      </c>
      <c r="AA118" s="49" t="str">
        <f t="shared" si="55"/>
        <v/>
      </c>
    </row>
    <row r="119" spans="2:27" ht="12.75" customHeight="1">
      <c r="B119" s="17" t="str">
        <f t="shared" si="35"/>
        <v/>
      </c>
      <c r="C119" s="17" t="str">
        <f>IF(F119="","",INT((F119-SUM(MOD(DATE(YEAR(F119-MOD(F119-2,7)+3),1,2),{1E+99;7})*{1;-1})+5)/7))</f>
        <v/>
      </c>
      <c r="D119" s="18" t="str">
        <f t="shared" si="36"/>
        <v/>
      </c>
      <c r="E119" s="17" t="str">
        <f t="shared" si="42"/>
        <v/>
      </c>
      <c r="F119" s="10"/>
      <c r="G119" s="39" t="s">
        <v>70</v>
      </c>
      <c r="H119" s="21" t="str">
        <f t="shared" si="43"/>
        <v/>
      </c>
      <c r="I119" s="20" t="str">
        <f t="shared" si="37"/>
        <v/>
      </c>
      <c r="J119" s="19" t="str">
        <f t="shared" si="45"/>
        <v/>
      </c>
      <c r="K119" s="11" t="str">
        <f t="shared" si="46"/>
        <v/>
      </c>
      <c r="L119" s="11" t="str">
        <f t="shared" si="47"/>
        <v/>
      </c>
      <c r="M119" s="11" t="str">
        <f t="shared" si="48"/>
        <v/>
      </c>
      <c r="N119" s="11" t="str">
        <f t="shared" si="49"/>
        <v/>
      </c>
      <c r="O119" s="11" t="str">
        <f t="shared" si="50"/>
        <v/>
      </c>
      <c r="P119" s="11" t="str">
        <f t="shared" si="38"/>
        <v/>
      </c>
      <c r="Q119" s="11" t="str">
        <f t="shared" si="39"/>
        <v/>
      </c>
      <c r="R119" s="11" t="str">
        <f t="shared" si="40"/>
        <v/>
      </c>
      <c r="S119" s="11"/>
      <c r="T119" s="73" t="str">
        <f t="shared" si="51"/>
        <v/>
      </c>
      <c r="U119" s="73" t="str">
        <f t="shared" si="52"/>
        <v/>
      </c>
      <c r="V119" s="20" t="str">
        <f t="shared" si="44"/>
        <v/>
      </c>
      <c r="X119" s="49" t="str">
        <f t="shared" si="41"/>
        <v/>
      </c>
      <c r="Y119" s="49" t="str">
        <f t="shared" si="53"/>
        <v/>
      </c>
      <c r="Z119" s="49" t="str">
        <f t="shared" si="54"/>
        <v/>
      </c>
      <c r="AA119" s="49" t="str">
        <f t="shared" si="55"/>
        <v/>
      </c>
    </row>
    <row r="120" spans="2:27" ht="12.75" customHeight="1">
      <c r="B120" s="17" t="str">
        <f t="shared" si="35"/>
        <v/>
      </c>
      <c r="C120" s="17" t="str">
        <f>IF(F120="","",INT((F120-SUM(MOD(DATE(YEAR(F120-MOD(F120-2,7)+3),1,2),{1E+99;7})*{1;-1})+5)/7))</f>
        <v/>
      </c>
      <c r="D120" s="18" t="str">
        <f t="shared" si="36"/>
        <v/>
      </c>
      <c r="E120" s="17" t="str">
        <f t="shared" si="42"/>
        <v/>
      </c>
      <c r="F120" s="10"/>
      <c r="G120" s="39" t="s">
        <v>70</v>
      </c>
      <c r="H120" s="21" t="str">
        <f t="shared" si="43"/>
        <v/>
      </c>
      <c r="I120" s="20" t="str">
        <f t="shared" si="37"/>
        <v/>
      </c>
      <c r="J120" s="19" t="str">
        <f t="shared" si="45"/>
        <v/>
      </c>
      <c r="K120" s="11" t="str">
        <f t="shared" si="46"/>
        <v/>
      </c>
      <c r="L120" s="11" t="str">
        <f t="shared" si="47"/>
        <v/>
      </c>
      <c r="M120" s="11" t="str">
        <f t="shared" si="48"/>
        <v/>
      </c>
      <c r="N120" s="11" t="str">
        <f t="shared" si="49"/>
        <v/>
      </c>
      <c r="O120" s="11" t="str">
        <f t="shared" si="50"/>
        <v/>
      </c>
      <c r="P120" s="11" t="str">
        <f t="shared" si="38"/>
        <v/>
      </c>
      <c r="Q120" s="11" t="str">
        <f t="shared" si="39"/>
        <v/>
      </c>
      <c r="R120" s="11" t="str">
        <f t="shared" si="40"/>
        <v/>
      </c>
      <c r="S120" s="11"/>
      <c r="T120" s="73" t="str">
        <f t="shared" si="51"/>
        <v/>
      </c>
      <c r="U120" s="73" t="str">
        <f t="shared" si="52"/>
        <v/>
      </c>
      <c r="V120" s="20" t="str">
        <f t="shared" si="44"/>
        <v/>
      </c>
      <c r="X120" s="49" t="str">
        <f t="shared" si="41"/>
        <v/>
      </c>
      <c r="Y120" s="49" t="str">
        <f t="shared" si="53"/>
        <v/>
      </c>
      <c r="Z120" s="49" t="str">
        <f t="shared" si="54"/>
        <v/>
      </c>
      <c r="AA120" s="49" t="str">
        <f t="shared" si="55"/>
        <v/>
      </c>
    </row>
    <row r="121" spans="2:27" ht="12.75" customHeight="1">
      <c r="B121" s="17" t="str">
        <f t="shared" si="35"/>
        <v/>
      </c>
      <c r="C121" s="17" t="str">
        <f>IF(F121="","",INT((F121-SUM(MOD(DATE(YEAR(F121-MOD(F121-2,7)+3),1,2),{1E+99;7})*{1;-1})+5)/7))</f>
        <v/>
      </c>
      <c r="D121" s="18" t="str">
        <f t="shared" si="36"/>
        <v/>
      </c>
      <c r="E121" s="17" t="str">
        <f t="shared" si="42"/>
        <v/>
      </c>
      <c r="F121" s="10"/>
      <c r="G121" s="39" t="s">
        <v>70</v>
      </c>
      <c r="H121" s="21" t="str">
        <f t="shared" si="43"/>
        <v/>
      </c>
      <c r="I121" s="20" t="str">
        <f t="shared" si="37"/>
        <v/>
      </c>
      <c r="J121" s="19" t="str">
        <f t="shared" si="45"/>
        <v/>
      </c>
      <c r="K121" s="11" t="str">
        <f t="shared" si="46"/>
        <v/>
      </c>
      <c r="L121" s="11" t="str">
        <f t="shared" si="47"/>
        <v/>
      </c>
      <c r="M121" s="11" t="str">
        <f t="shared" si="48"/>
        <v/>
      </c>
      <c r="N121" s="11" t="str">
        <f t="shared" si="49"/>
        <v/>
      </c>
      <c r="O121" s="11" t="str">
        <f t="shared" si="50"/>
        <v/>
      </c>
      <c r="P121" s="11" t="str">
        <f t="shared" si="38"/>
        <v/>
      </c>
      <c r="Q121" s="11" t="str">
        <f t="shared" si="39"/>
        <v/>
      </c>
      <c r="R121" s="11" t="str">
        <f t="shared" si="40"/>
        <v/>
      </c>
      <c r="S121" s="11"/>
      <c r="T121" s="73" t="str">
        <f t="shared" si="51"/>
        <v/>
      </c>
      <c r="U121" s="73" t="str">
        <f t="shared" si="52"/>
        <v/>
      </c>
      <c r="V121" s="20" t="str">
        <f t="shared" si="44"/>
        <v/>
      </c>
      <c r="X121" s="49" t="str">
        <f t="shared" si="41"/>
        <v/>
      </c>
      <c r="Y121" s="49" t="str">
        <f t="shared" si="53"/>
        <v/>
      </c>
      <c r="Z121" s="49" t="str">
        <f t="shared" si="54"/>
        <v/>
      </c>
      <c r="AA121" s="49" t="str">
        <f t="shared" si="55"/>
        <v/>
      </c>
    </row>
    <row r="122" spans="2:27" ht="12.75" customHeight="1">
      <c r="B122" s="17" t="str">
        <f t="shared" si="35"/>
        <v/>
      </c>
      <c r="C122" s="17" t="str">
        <f>IF(F122="","",INT((F122-SUM(MOD(DATE(YEAR(F122-MOD(F122-2,7)+3),1,2),{1E+99;7})*{1;-1})+5)/7))</f>
        <v/>
      </c>
      <c r="D122" s="18" t="str">
        <f t="shared" si="36"/>
        <v/>
      </c>
      <c r="E122" s="17" t="str">
        <f t="shared" si="42"/>
        <v/>
      </c>
      <c r="F122" s="10"/>
      <c r="G122" s="39" t="s">
        <v>70</v>
      </c>
      <c r="H122" s="21" t="str">
        <f t="shared" si="43"/>
        <v/>
      </c>
      <c r="I122" s="20" t="str">
        <f t="shared" si="37"/>
        <v/>
      </c>
      <c r="J122" s="19" t="str">
        <f t="shared" si="45"/>
        <v/>
      </c>
      <c r="K122" s="11" t="str">
        <f t="shared" si="46"/>
        <v/>
      </c>
      <c r="L122" s="11" t="str">
        <f t="shared" si="47"/>
        <v/>
      </c>
      <c r="M122" s="11" t="str">
        <f t="shared" si="48"/>
        <v/>
      </c>
      <c r="N122" s="11" t="str">
        <f t="shared" si="49"/>
        <v/>
      </c>
      <c r="O122" s="11" t="str">
        <f t="shared" si="50"/>
        <v/>
      </c>
      <c r="P122" s="11" t="str">
        <f t="shared" si="38"/>
        <v/>
      </c>
      <c r="Q122" s="11" t="str">
        <f t="shared" si="39"/>
        <v/>
      </c>
      <c r="R122" s="11" t="str">
        <f t="shared" si="40"/>
        <v/>
      </c>
      <c r="S122" s="11"/>
      <c r="T122" s="73" t="str">
        <f t="shared" si="51"/>
        <v/>
      </c>
      <c r="U122" s="73" t="str">
        <f t="shared" si="52"/>
        <v/>
      </c>
      <c r="V122" s="20" t="str">
        <f t="shared" si="44"/>
        <v/>
      </c>
      <c r="X122" s="49" t="str">
        <f t="shared" si="41"/>
        <v/>
      </c>
      <c r="Y122" s="49" t="str">
        <f t="shared" si="53"/>
        <v/>
      </c>
      <c r="Z122" s="49" t="str">
        <f t="shared" si="54"/>
        <v/>
      </c>
      <c r="AA122" s="49" t="str">
        <f t="shared" si="55"/>
        <v/>
      </c>
    </row>
    <row r="123" spans="2:27" ht="12.75" customHeight="1">
      <c r="B123" s="17" t="str">
        <f t="shared" si="35"/>
        <v/>
      </c>
      <c r="C123" s="17" t="str">
        <f>IF(F123="","",INT((F123-SUM(MOD(DATE(YEAR(F123-MOD(F123-2,7)+3),1,2),{1E+99;7})*{1;-1})+5)/7))</f>
        <v/>
      </c>
      <c r="D123" s="18" t="str">
        <f t="shared" si="36"/>
        <v/>
      </c>
      <c r="E123" s="17" t="str">
        <f t="shared" si="42"/>
        <v/>
      </c>
      <c r="F123" s="10"/>
      <c r="G123" s="39" t="s">
        <v>70</v>
      </c>
      <c r="H123" s="21" t="str">
        <f t="shared" si="43"/>
        <v/>
      </c>
      <c r="I123" s="20" t="str">
        <f t="shared" si="37"/>
        <v/>
      </c>
      <c r="J123" s="19" t="str">
        <f t="shared" si="45"/>
        <v/>
      </c>
      <c r="K123" s="11" t="str">
        <f t="shared" si="46"/>
        <v/>
      </c>
      <c r="L123" s="11" t="str">
        <f t="shared" si="47"/>
        <v/>
      </c>
      <c r="M123" s="11" t="str">
        <f t="shared" si="48"/>
        <v/>
      </c>
      <c r="N123" s="11" t="str">
        <f t="shared" si="49"/>
        <v/>
      </c>
      <c r="O123" s="11" t="str">
        <f t="shared" si="50"/>
        <v/>
      </c>
      <c r="P123" s="11" t="str">
        <f t="shared" si="38"/>
        <v/>
      </c>
      <c r="Q123" s="11" t="str">
        <f t="shared" si="39"/>
        <v/>
      </c>
      <c r="R123" s="11" t="str">
        <f t="shared" si="40"/>
        <v/>
      </c>
      <c r="S123" s="11"/>
      <c r="T123" s="73" t="str">
        <f t="shared" si="51"/>
        <v/>
      </c>
      <c r="U123" s="73" t="str">
        <f t="shared" si="52"/>
        <v/>
      </c>
      <c r="V123" s="20" t="str">
        <f t="shared" si="44"/>
        <v/>
      </c>
      <c r="X123" s="49" t="str">
        <f t="shared" si="41"/>
        <v/>
      </c>
      <c r="Y123" s="49" t="str">
        <f t="shared" si="53"/>
        <v/>
      </c>
      <c r="Z123" s="49" t="str">
        <f t="shared" si="54"/>
        <v/>
      </c>
      <c r="AA123" s="49" t="str">
        <f t="shared" si="55"/>
        <v/>
      </c>
    </row>
    <row r="124" spans="2:27" ht="12.75" customHeight="1">
      <c r="B124" s="17" t="str">
        <f t="shared" si="35"/>
        <v/>
      </c>
      <c r="C124" s="17" t="str">
        <f>IF(F124="","",INT((F124-SUM(MOD(DATE(YEAR(F124-MOD(F124-2,7)+3),1,2),{1E+99;7})*{1;-1})+5)/7))</f>
        <v/>
      </c>
      <c r="D124" s="18" t="str">
        <f t="shared" si="36"/>
        <v/>
      </c>
      <c r="E124" s="17" t="str">
        <f t="shared" si="42"/>
        <v/>
      </c>
      <c r="F124" s="10"/>
      <c r="G124" s="39" t="s">
        <v>70</v>
      </c>
      <c r="H124" s="21" t="str">
        <f t="shared" si="43"/>
        <v/>
      </c>
      <c r="I124" s="20" t="str">
        <f t="shared" si="37"/>
        <v/>
      </c>
      <c r="J124" s="19" t="str">
        <f t="shared" si="45"/>
        <v/>
      </c>
      <c r="K124" s="11" t="str">
        <f t="shared" si="46"/>
        <v/>
      </c>
      <c r="L124" s="11" t="str">
        <f t="shared" si="47"/>
        <v/>
      </c>
      <c r="M124" s="11" t="str">
        <f t="shared" si="48"/>
        <v/>
      </c>
      <c r="N124" s="11" t="str">
        <f t="shared" si="49"/>
        <v/>
      </c>
      <c r="O124" s="11" t="str">
        <f t="shared" si="50"/>
        <v/>
      </c>
      <c r="P124" s="11" t="str">
        <f t="shared" si="38"/>
        <v/>
      </c>
      <c r="Q124" s="11" t="str">
        <f t="shared" si="39"/>
        <v/>
      </c>
      <c r="R124" s="11" t="str">
        <f t="shared" si="40"/>
        <v/>
      </c>
      <c r="S124" s="11"/>
      <c r="T124" s="73" t="str">
        <f t="shared" si="51"/>
        <v/>
      </c>
      <c r="U124" s="73" t="str">
        <f t="shared" si="52"/>
        <v/>
      </c>
      <c r="V124" s="20" t="str">
        <f t="shared" si="44"/>
        <v/>
      </c>
      <c r="X124" s="49" t="str">
        <f t="shared" si="41"/>
        <v/>
      </c>
      <c r="Y124" s="49" t="str">
        <f t="shared" si="53"/>
        <v/>
      </c>
      <c r="Z124" s="49" t="str">
        <f t="shared" si="54"/>
        <v/>
      </c>
      <c r="AA124" s="49" t="str">
        <f t="shared" si="55"/>
        <v/>
      </c>
    </row>
    <row r="125" spans="2:27" ht="12.75" customHeight="1">
      <c r="B125" s="17" t="str">
        <f t="shared" si="35"/>
        <v/>
      </c>
      <c r="C125" s="17" t="str">
        <f>IF(F125="","",INT((F125-SUM(MOD(DATE(YEAR(F125-MOD(F125-2,7)+3),1,2),{1E+99;7})*{1;-1})+5)/7))</f>
        <v/>
      </c>
      <c r="D125" s="18" t="str">
        <f t="shared" si="36"/>
        <v/>
      </c>
      <c r="E125" s="17" t="str">
        <f t="shared" si="42"/>
        <v/>
      </c>
      <c r="F125" s="10"/>
      <c r="G125" s="39" t="s">
        <v>70</v>
      </c>
      <c r="H125" s="21" t="str">
        <f t="shared" si="43"/>
        <v/>
      </c>
      <c r="I125" s="20" t="str">
        <f t="shared" si="37"/>
        <v/>
      </c>
      <c r="J125" s="19" t="str">
        <f t="shared" si="45"/>
        <v/>
      </c>
      <c r="K125" s="11" t="str">
        <f t="shared" si="46"/>
        <v/>
      </c>
      <c r="L125" s="11" t="str">
        <f t="shared" si="47"/>
        <v/>
      </c>
      <c r="M125" s="11" t="str">
        <f t="shared" si="48"/>
        <v/>
      </c>
      <c r="N125" s="11" t="str">
        <f t="shared" si="49"/>
        <v/>
      </c>
      <c r="O125" s="11" t="str">
        <f t="shared" si="50"/>
        <v/>
      </c>
      <c r="P125" s="11" t="str">
        <f t="shared" si="38"/>
        <v/>
      </c>
      <c r="Q125" s="11" t="str">
        <f t="shared" si="39"/>
        <v/>
      </c>
      <c r="R125" s="11" t="str">
        <f t="shared" si="40"/>
        <v/>
      </c>
      <c r="S125" s="11"/>
      <c r="T125" s="73" t="str">
        <f t="shared" si="51"/>
        <v/>
      </c>
      <c r="U125" s="73" t="str">
        <f t="shared" si="52"/>
        <v/>
      </c>
      <c r="V125" s="20" t="str">
        <f t="shared" si="44"/>
        <v/>
      </c>
      <c r="X125" s="49" t="str">
        <f t="shared" si="41"/>
        <v/>
      </c>
      <c r="Y125" s="49" t="str">
        <f t="shared" si="53"/>
        <v/>
      </c>
      <c r="Z125" s="49" t="str">
        <f t="shared" si="54"/>
        <v/>
      </c>
      <c r="AA125" s="49" t="str">
        <f t="shared" si="55"/>
        <v/>
      </c>
    </row>
    <row r="126" spans="2:27" ht="12.75" customHeight="1">
      <c r="B126" s="17" t="str">
        <f t="shared" si="35"/>
        <v/>
      </c>
      <c r="C126" s="17" t="str">
        <f>IF(F126="","",INT((F126-SUM(MOD(DATE(YEAR(F126-MOD(F126-2,7)+3),1,2),{1E+99;7})*{1;-1})+5)/7))</f>
        <v/>
      </c>
      <c r="D126" s="18" t="str">
        <f t="shared" si="36"/>
        <v/>
      </c>
      <c r="E126" s="17" t="str">
        <f t="shared" si="42"/>
        <v/>
      </c>
      <c r="F126" s="10"/>
      <c r="G126" s="39" t="s">
        <v>70</v>
      </c>
      <c r="H126" s="21" t="str">
        <f t="shared" si="43"/>
        <v/>
      </c>
      <c r="I126" s="20" t="str">
        <f t="shared" si="37"/>
        <v/>
      </c>
      <c r="J126" s="19" t="str">
        <f t="shared" si="45"/>
        <v/>
      </c>
      <c r="K126" s="11" t="str">
        <f t="shared" si="46"/>
        <v/>
      </c>
      <c r="L126" s="11" t="str">
        <f t="shared" si="47"/>
        <v/>
      </c>
      <c r="M126" s="11" t="str">
        <f t="shared" si="48"/>
        <v/>
      </c>
      <c r="N126" s="11" t="str">
        <f t="shared" si="49"/>
        <v/>
      </c>
      <c r="O126" s="11" t="str">
        <f t="shared" si="50"/>
        <v/>
      </c>
      <c r="P126" s="11" t="str">
        <f t="shared" si="38"/>
        <v/>
      </c>
      <c r="Q126" s="11" t="str">
        <f t="shared" si="39"/>
        <v/>
      </c>
      <c r="R126" s="11" t="str">
        <f t="shared" si="40"/>
        <v/>
      </c>
      <c r="S126" s="11"/>
      <c r="T126" s="73" t="str">
        <f t="shared" si="51"/>
        <v/>
      </c>
      <c r="U126" s="73" t="str">
        <f t="shared" si="52"/>
        <v/>
      </c>
      <c r="V126" s="20" t="str">
        <f t="shared" si="44"/>
        <v/>
      </c>
      <c r="X126" s="49" t="str">
        <f t="shared" si="41"/>
        <v/>
      </c>
      <c r="Y126" s="49" t="str">
        <f t="shared" si="53"/>
        <v/>
      </c>
      <c r="Z126" s="49" t="str">
        <f t="shared" si="54"/>
        <v/>
      </c>
      <c r="AA126" s="49" t="str">
        <f t="shared" si="55"/>
        <v/>
      </c>
    </row>
    <row r="127" spans="2:27" ht="12.75" customHeight="1">
      <c r="B127" s="17" t="str">
        <f t="shared" si="35"/>
        <v/>
      </c>
      <c r="C127" s="17" t="str">
        <f>IF(F127="","",INT((F127-SUM(MOD(DATE(YEAR(F127-MOD(F127-2,7)+3),1,2),{1E+99;7})*{1;-1})+5)/7))</f>
        <v/>
      </c>
      <c r="D127" s="18" t="str">
        <f t="shared" si="36"/>
        <v/>
      </c>
      <c r="E127" s="17" t="str">
        <f t="shared" si="42"/>
        <v/>
      </c>
      <c r="F127" s="10"/>
      <c r="G127" s="39" t="s">
        <v>70</v>
      </c>
      <c r="H127" s="21" t="str">
        <f t="shared" si="43"/>
        <v/>
      </c>
      <c r="I127" s="20" t="str">
        <f t="shared" si="37"/>
        <v/>
      </c>
      <c r="J127" s="19" t="str">
        <f t="shared" si="45"/>
        <v/>
      </c>
      <c r="K127" s="11" t="str">
        <f t="shared" si="46"/>
        <v/>
      </c>
      <c r="L127" s="11" t="str">
        <f t="shared" si="47"/>
        <v/>
      </c>
      <c r="M127" s="11" t="str">
        <f t="shared" si="48"/>
        <v/>
      </c>
      <c r="N127" s="11" t="str">
        <f t="shared" si="49"/>
        <v/>
      </c>
      <c r="O127" s="11" t="str">
        <f t="shared" si="50"/>
        <v/>
      </c>
      <c r="P127" s="11" t="str">
        <f t="shared" si="38"/>
        <v/>
      </c>
      <c r="Q127" s="11" t="str">
        <f t="shared" si="39"/>
        <v/>
      </c>
      <c r="R127" s="11" t="str">
        <f t="shared" si="40"/>
        <v/>
      </c>
      <c r="S127" s="11"/>
      <c r="T127" s="73" t="str">
        <f t="shared" si="51"/>
        <v/>
      </c>
      <c r="U127" s="73" t="str">
        <f t="shared" si="52"/>
        <v/>
      </c>
      <c r="V127" s="20" t="str">
        <f t="shared" si="44"/>
        <v/>
      </c>
      <c r="X127" s="49" t="str">
        <f t="shared" si="41"/>
        <v/>
      </c>
      <c r="Y127" s="49" t="str">
        <f t="shared" si="53"/>
        <v/>
      </c>
      <c r="Z127" s="49" t="str">
        <f t="shared" si="54"/>
        <v/>
      </c>
      <c r="AA127" s="49" t="str">
        <f t="shared" si="55"/>
        <v/>
      </c>
    </row>
    <row r="128" spans="2:27" ht="12.75" customHeight="1">
      <c r="B128" s="17" t="str">
        <f t="shared" si="35"/>
        <v/>
      </c>
      <c r="C128" s="17" t="str">
        <f>IF(F128="","",INT((F128-SUM(MOD(DATE(YEAR(F128-MOD(F128-2,7)+3),1,2),{1E+99;7})*{1;-1})+5)/7))</f>
        <v/>
      </c>
      <c r="D128" s="18" t="str">
        <f t="shared" si="36"/>
        <v/>
      </c>
      <c r="E128" s="17" t="str">
        <f t="shared" si="42"/>
        <v/>
      </c>
      <c r="F128" s="10"/>
      <c r="G128" s="39" t="s">
        <v>70</v>
      </c>
      <c r="H128" s="21" t="str">
        <f t="shared" si="43"/>
        <v/>
      </c>
      <c r="I128" s="20" t="str">
        <f t="shared" si="37"/>
        <v/>
      </c>
      <c r="J128" s="19" t="str">
        <f t="shared" si="45"/>
        <v/>
      </c>
      <c r="K128" s="11" t="str">
        <f t="shared" si="46"/>
        <v/>
      </c>
      <c r="L128" s="11" t="str">
        <f t="shared" si="47"/>
        <v/>
      </c>
      <c r="M128" s="11" t="str">
        <f t="shared" si="48"/>
        <v/>
      </c>
      <c r="N128" s="11" t="str">
        <f t="shared" si="49"/>
        <v/>
      </c>
      <c r="O128" s="11" t="str">
        <f t="shared" si="50"/>
        <v/>
      </c>
      <c r="P128" s="11" t="str">
        <f t="shared" si="38"/>
        <v/>
      </c>
      <c r="Q128" s="11" t="str">
        <f t="shared" si="39"/>
        <v/>
      </c>
      <c r="R128" s="11" t="str">
        <f t="shared" si="40"/>
        <v/>
      </c>
      <c r="S128" s="11"/>
      <c r="T128" s="73" t="str">
        <f t="shared" si="51"/>
        <v/>
      </c>
      <c r="U128" s="73" t="str">
        <f t="shared" si="52"/>
        <v/>
      </c>
      <c r="V128" s="20" t="str">
        <f t="shared" si="44"/>
        <v/>
      </c>
      <c r="X128" s="49" t="str">
        <f t="shared" si="41"/>
        <v/>
      </c>
      <c r="Y128" s="49" t="str">
        <f t="shared" si="53"/>
        <v/>
      </c>
      <c r="Z128" s="49" t="str">
        <f t="shared" si="54"/>
        <v/>
      </c>
      <c r="AA128" s="49" t="str">
        <f t="shared" si="55"/>
        <v/>
      </c>
    </row>
    <row r="129" spans="2:27" ht="12.75" customHeight="1">
      <c r="B129" s="17" t="str">
        <f t="shared" si="35"/>
        <v/>
      </c>
      <c r="C129" s="17" t="str">
        <f>IF(F129="","",INT((F129-SUM(MOD(DATE(YEAR(F129-MOD(F129-2,7)+3),1,2),{1E+99;7})*{1;-1})+5)/7))</f>
        <v/>
      </c>
      <c r="D129" s="18" t="str">
        <f t="shared" si="36"/>
        <v/>
      </c>
      <c r="E129" s="17" t="str">
        <f t="shared" si="42"/>
        <v/>
      </c>
      <c r="F129" s="10"/>
      <c r="G129" s="39" t="s">
        <v>70</v>
      </c>
      <c r="H129" s="21" t="str">
        <f t="shared" si="43"/>
        <v/>
      </c>
      <c r="I129" s="20" t="str">
        <f t="shared" si="37"/>
        <v/>
      </c>
      <c r="J129" s="19" t="str">
        <f t="shared" si="45"/>
        <v/>
      </c>
      <c r="K129" s="11" t="str">
        <f t="shared" si="46"/>
        <v/>
      </c>
      <c r="L129" s="11" t="str">
        <f t="shared" si="47"/>
        <v/>
      </c>
      <c r="M129" s="11" t="str">
        <f t="shared" si="48"/>
        <v/>
      </c>
      <c r="N129" s="11" t="str">
        <f t="shared" si="49"/>
        <v/>
      </c>
      <c r="O129" s="11" t="str">
        <f t="shared" si="50"/>
        <v/>
      </c>
      <c r="P129" s="11" t="str">
        <f t="shared" si="38"/>
        <v/>
      </c>
      <c r="Q129" s="11" t="str">
        <f t="shared" si="39"/>
        <v/>
      </c>
      <c r="R129" s="11" t="str">
        <f t="shared" si="40"/>
        <v/>
      </c>
      <c r="S129" s="11"/>
      <c r="T129" s="73" t="str">
        <f t="shared" si="51"/>
        <v/>
      </c>
      <c r="U129" s="73" t="str">
        <f t="shared" si="52"/>
        <v/>
      </c>
      <c r="V129" s="20" t="str">
        <f t="shared" si="44"/>
        <v/>
      </c>
      <c r="X129" s="49" t="str">
        <f t="shared" si="41"/>
        <v/>
      </c>
      <c r="Y129" s="49" t="str">
        <f t="shared" si="53"/>
        <v/>
      </c>
      <c r="Z129" s="49" t="str">
        <f t="shared" si="54"/>
        <v/>
      </c>
      <c r="AA129" s="49" t="str">
        <f t="shared" si="55"/>
        <v/>
      </c>
    </row>
    <row r="130" spans="2:27" ht="12.75" customHeight="1">
      <c r="B130" s="17" t="str">
        <f t="shared" si="35"/>
        <v/>
      </c>
      <c r="C130" s="17" t="str">
        <f>IF(F130="","",INT((F130-SUM(MOD(DATE(YEAR(F130-MOD(F130-2,7)+3),1,2),{1E+99;7})*{1;-1})+5)/7))</f>
        <v/>
      </c>
      <c r="D130" s="18" t="str">
        <f t="shared" si="36"/>
        <v/>
      </c>
      <c r="E130" s="17" t="str">
        <f t="shared" si="42"/>
        <v/>
      </c>
      <c r="F130" s="10"/>
      <c r="G130" s="39" t="s">
        <v>70</v>
      </c>
      <c r="H130" s="21" t="str">
        <f t="shared" si="43"/>
        <v/>
      </c>
      <c r="I130" s="20" t="str">
        <f t="shared" si="37"/>
        <v/>
      </c>
      <c r="J130" s="19" t="str">
        <f t="shared" si="45"/>
        <v/>
      </c>
      <c r="K130" s="11" t="str">
        <f t="shared" si="46"/>
        <v/>
      </c>
      <c r="L130" s="11" t="str">
        <f t="shared" si="47"/>
        <v/>
      </c>
      <c r="M130" s="11" t="str">
        <f t="shared" si="48"/>
        <v/>
      </c>
      <c r="N130" s="11" t="str">
        <f t="shared" si="49"/>
        <v/>
      </c>
      <c r="O130" s="11" t="str">
        <f t="shared" si="50"/>
        <v/>
      </c>
      <c r="P130" s="11" t="str">
        <f t="shared" si="38"/>
        <v/>
      </c>
      <c r="Q130" s="11" t="str">
        <f t="shared" si="39"/>
        <v/>
      </c>
      <c r="R130" s="11" t="str">
        <f t="shared" si="40"/>
        <v/>
      </c>
      <c r="S130" s="11"/>
      <c r="T130" s="73" t="str">
        <f t="shared" si="51"/>
        <v/>
      </c>
      <c r="U130" s="73" t="str">
        <f t="shared" si="52"/>
        <v/>
      </c>
      <c r="V130" s="20" t="str">
        <f t="shared" si="44"/>
        <v/>
      </c>
      <c r="X130" s="49" t="str">
        <f t="shared" si="41"/>
        <v/>
      </c>
      <c r="Y130" s="49" t="str">
        <f t="shared" si="53"/>
        <v/>
      </c>
      <c r="Z130" s="49" t="str">
        <f t="shared" si="54"/>
        <v/>
      </c>
      <c r="AA130" s="49" t="str">
        <f t="shared" si="55"/>
        <v/>
      </c>
    </row>
    <row r="131" spans="2:27" ht="12.75" customHeight="1">
      <c r="B131" s="17" t="str">
        <f t="shared" si="35"/>
        <v/>
      </c>
      <c r="C131" s="17" t="str">
        <f>IF(F131="","",INT((F131-SUM(MOD(DATE(YEAR(F131-MOD(F131-2,7)+3),1,2),{1E+99;7})*{1;-1})+5)/7))</f>
        <v/>
      </c>
      <c r="D131" s="18" t="str">
        <f t="shared" si="36"/>
        <v/>
      </c>
      <c r="E131" s="17" t="str">
        <f t="shared" si="42"/>
        <v/>
      </c>
      <c r="F131" s="10"/>
      <c r="G131" s="39" t="s">
        <v>70</v>
      </c>
      <c r="H131" s="21" t="str">
        <f t="shared" si="43"/>
        <v/>
      </c>
      <c r="I131" s="20" t="str">
        <f t="shared" si="37"/>
        <v/>
      </c>
      <c r="J131" s="19" t="str">
        <f t="shared" si="45"/>
        <v/>
      </c>
      <c r="K131" s="11" t="str">
        <f t="shared" si="46"/>
        <v/>
      </c>
      <c r="L131" s="11" t="str">
        <f t="shared" si="47"/>
        <v/>
      </c>
      <c r="M131" s="11" t="str">
        <f t="shared" si="48"/>
        <v/>
      </c>
      <c r="N131" s="11" t="str">
        <f t="shared" si="49"/>
        <v/>
      </c>
      <c r="O131" s="11" t="str">
        <f t="shared" si="50"/>
        <v/>
      </c>
      <c r="P131" s="11" t="str">
        <f t="shared" si="38"/>
        <v/>
      </c>
      <c r="Q131" s="11" t="str">
        <f t="shared" si="39"/>
        <v/>
      </c>
      <c r="R131" s="11" t="str">
        <f t="shared" si="40"/>
        <v/>
      </c>
      <c r="S131" s="11"/>
      <c r="T131" s="73" t="str">
        <f t="shared" si="51"/>
        <v/>
      </c>
      <c r="U131" s="73" t="str">
        <f t="shared" si="52"/>
        <v/>
      </c>
      <c r="V131" s="20" t="str">
        <f t="shared" si="44"/>
        <v/>
      </c>
      <c r="X131" s="49" t="str">
        <f t="shared" si="41"/>
        <v/>
      </c>
      <c r="Y131" s="49" t="str">
        <f t="shared" si="53"/>
        <v/>
      </c>
      <c r="Z131" s="49" t="str">
        <f t="shared" si="54"/>
        <v/>
      </c>
      <c r="AA131" s="49" t="str">
        <f t="shared" si="55"/>
        <v/>
      </c>
    </row>
    <row r="132" spans="2:27" ht="12.75" customHeight="1">
      <c r="B132" s="17" t="str">
        <f t="shared" si="35"/>
        <v/>
      </c>
      <c r="C132" s="17" t="str">
        <f>IF(F132="","",INT((F132-SUM(MOD(DATE(YEAR(F132-MOD(F132-2,7)+3),1,2),{1E+99;7})*{1;-1})+5)/7))</f>
        <v/>
      </c>
      <c r="D132" s="18" t="str">
        <f t="shared" si="36"/>
        <v/>
      </c>
      <c r="E132" s="17" t="str">
        <f t="shared" si="42"/>
        <v/>
      </c>
      <c r="F132" s="10"/>
      <c r="G132" s="39" t="s">
        <v>70</v>
      </c>
      <c r="H132" s="21" t="str">
        <f t="shared" si="43"/>
        <v/>
      </c>
      <c r="I132" s="20" t="str">
        <f t="shared" si="37"/>
        <v/>
      </c>
      <c r="J132" s="19" t="str">
        <f t="shared" si="45"/>
        <v/>
      </c>
      <c r="K132" s="11" t="str">
        <f t="shared" si="46"/>
        <v/>
      </c>
      <c r="L132" s="11" t="str">
        <f t="shared" si="47"/>
        <v/>
      </c>
      <c r="M132" s="11" t="str">
        <f t="shared" si="48"/>
        <v/>
      </c>
      <c r="N132" s="11" t="str">
        <f t="shared" si="49"/>
        <v/>
      </c>
      <c r="O132" s="11" t="str">
        <f t="shared" si="50"/>
        <v/>
      </c>
      <c r="P132" s="11" t="str">
        <f t="shared" si="38"/>
        <v/>
      </c>
      <c r="Q132" s="11" t="str">
        <f t="shared" si="39"/>
        <v/>
      </c>
      <c r="R132" s="11" t="str">
        <f t="shared" si="40"/>
        <v/>
      </c>
      <c r="S132" s="11"/>
      <c r="T132" s="73" t="str">
        <f t="shared" si="51"/>
        <v/>
      </c>
      <c r="U132" s="73" t="str">
        <f t="shared" si="52"/>
        <v/>
      </c>
      <c r="V132" s="20" t="str">
        <f t="shared" si="44"/>
        <v/>
      </c>
      <c r="X132" s="49" t="str">
        <f t="shared" si="41"/>
        <v/>
      </c>
      <c r="Y132" s="49" t="str">
        <f t="shared" si="53"/>
        <v/>
      </c>
      <c r="Z132" s="49" t="str">
        <f t="shared" si="54"/>
        <v/>
      </c>
      <c r="AA132" s="49" t="str">
        <f t="shared" si="55"/>
        <v/>
      </c>
    </row>
    <row r="133" spans="2:27" ht="12.75" customHeight="1">
      <c r="B133" s="17" t="str">
        <f t="shared" si="35"/>
        <v/>
      </c>
      <c r="C133" s="17" t="str">
        <f>IF(F133="","",INT((F133-SUM(MOD(DATE(YEAR(F133-MOD(F133-2,7)+3),1,2),{1E+99;7})*{1;-1})+5)/7))</f>
        <v/>
      </c>
      <c r="D133" s="18" t="str">
        <f t="shared" si="36"/>
        <v/>
      </c>
      <c r="E133" s="17" t="str">
        <f t="shared" si="42"/>
        <v/>
      </c>
      <c r="F133" s="10"/>
      <c r="G133" s="39" t="s">
        <v>70</v>
      </c>
      <c r="H133" s="21" t="str">
        <f t="shared" si="43"/>
        <v/>
      </c>
      <c r="I133" s="20" t="str">
        <f t="shared" si="37"/>
        <v/>
      </c>
      <c r="J133" s="19" t="str">
        <f t="shared" si="45"/>
        <v/>
      </c>
      <c r="K133" s="11" t="str">
        <f t="shared" si="46"/>
        <v/>
      </c>
      <c r="L133" s="11" t="str">
        <f t="shared" si="47"/>
        <v/>
      </c>
      <c r="M133" s="11" t="str">
        <f t="shared" si="48"/>
        <v/>
      </c>
      <c r="N133" s="11" t="str">
        <f t="shared" si="49"/>
        <v/>
      </c>
      <c r="O133" s="11" t="str">
        <f t="shared" si="50"/>
        <v/>
      </c>
      <c r="P133" s="11" t="str">
        <f t="shared" si="38"/>
        <v/>
      </c>
      <c r="Q133" s="11" t="str">
        <f t="shared" si="39"/>
        <v/>
      </c>
      <c r="R133" s="11" t="str">
        <f t="shared" si="40"/>
        <v/>
      </c>
      <c r="S133" s="11"/>
      <c r="T133" s="73" t="str">
        <f t="shared" si="51"/>
        <v/>
      </c>
      <c r="U133" s="73" t="str">
        <f t="shared" si="52"/>
        <v/>
      </c>
      <c r="V133" s="20" t="str">
        <f t="shared" si="44"/>
        <v/>
      </c>
      <c r="X133" s="49" t="str">
        <f t="shared" si="41"/>
        <v/>
      </c>
      <c r="Y133" s="49" t="str">
        <f t="shared" si="53"/>
        <v/>
      </c>
      <c r="Z133" s="49" t="str">
        <f t="shared" si="54"/>
        <v/>
      </c>
      <c r="AA133" s="49" t="str">
        <f t="shared" si="55"/>
        <v/>
      </c>
    </row>
    <row r="134" spans="2:27" ht="12.75" customHeight="1">
      <c r="B134" s="17" t="str">
        <f t="shared" si="35"/>
        <v/>
      </c>
      <c r="C134" s="17" t="str">
        <f>IF(F134="","",INT((F134-SUM(MOD(DATE(YEAR(F134-MOD(F134-2,7)+3),1,2),{1E+99;7})*{1;-1})+5)/7))</f>
        <v/>
      </c>
      <c r="D134" s="18" t="str">
        <f t="shared" si="36"/>
        <v/>
      </c>
      <c r="E134" s="17" t="str">
        <f t="shared" si="42"/>
        <v/>
      </c>
      <c r="F134" s="10"/>
      <c r="G134" s="39" t="s">
        <v>70</v>
      </c>
      <c r="H134" s="21" t="str">
        <f t="shared" si="43"/>
        <v/>
      </c>
      <c r="I134" s="20" t="str">
        <f t="shared" si="37"/>
        <v/>
      </c>
      <c r="J134" s="19" t="str">
        <f t="shared" si="45"/>
        <v/>
      </c>
      <c r="K134" s="11" t="str">
        <f t="shared" si="46"/>
        <v/>
      </c>
      <c r="L134" s="11" t="str">
        <f t="shared" si="47"/>
        <v/>
      </c>
      <c r="M134" s="11" t="str">
        <f t="shared" si="48"/>
        <v/>
      </c>
      <c r="N134" s="11" t="str">
        <f t="shared" si="49"/>
        <v/>
      </c>
      <c r="O134" s="11" t="str">
        <f t="shared" si="50"/>
        <v/>
      </c>
      <c r="P134" s="11" t="str">
        <f t="shared" si="38"/>
        <v/>
      </c>
      <c r="Q134" s="11" t="str">
        <f t="shared" si="39"/>
        <v/>
      </c>
      <c r="R134" s="11" t="str">
        <f t="shared" si="40"/>
        <v/>
      </c>
      <c r="S134" s="11"/>
      <c r="T134" s="73" t="str">
        <f t="shared" si="51"/>
        <v/>
      </c>
      <c r="U134" s="73" t="str">
        <f t="shared" si="52"/>
        <v/>
      </c>
      <c r="V134" s="20" t="str">
        <f t="shared" si="44"/>
        <v/>
      </c>
      <c r="X134" s="49" t="str">
        <f t="shared" si="41"/>
        <v/>
      </c>
      <c r="Y134" s="49" t="str">
        <f t="shared" si="53"/>
        <v/>
      </c>
      <c r="Z134" s="49" t="str">
        <f t="shared" si="54"/>
        <v/>
      </c>
      <c r="AA134" s="49" t="str">
        <f t="shared" si="55"/>
        <v/>
      </c>
    </row>
    <row r="135" spans="2:27" ht="12.75" customHeight="1">
      <c r="B135" s="17" t="str">
        <f t="shared" si="35"/>
        <v/>
      </c>
      <c r="C135" s="17" t="str">
        <f>IF(F135="","",INT((F135-SUM(MOD(DATE(YEAR(F135-MOD(F135-2,7)+3),1,2),{1E+99;7})*{1;-1})+5)/7))</f>
        <v/>
      </c>
      <c r="D135" s="18" t="str">
        <f t="shared" si="36"/>
        <v/>
      </c>
      <c r="E135" s="17" t="str">
        <f t="shared" si="42"/>
        <v/>
      </c>
      <c r="F135" s="10"/>
      <c r="G135" s="39" t="s">
        <v>70</v>
      </c>
      <c r="H135" s="21" t="str">
        <f t="shared" si="43"/>
        <v/>
      </c>
      <c r="I135" s="20" t="str">
        <f t="shared" si="37"/>
        <v/>
      </c>
      <c r="J135" s="19" t="str">
        <f t="shared" si="45"/>
        <v/>
      </c>
      <c r="K135" s="11" t="str">
        <f t="shared" si="46"/>
        <v/>
      </c>
      <c r="L135" s="11" t="str">
        <f t="shared" si="47"/>
        <v/>
      </c>
      <c r="M135" s="11" t="str">
        <f t="shared" si="48"/>
        <v/>
      </c>
      <c r="N135" s="11" t="str">
        <f t="shared" si="49"/>
        <v/>
      </c>
      <c r="O135" s="11" t="str">
        <f t="shared" si="50"/>
        <v/>
      </c>
      <c r="P135" s="11" t="str">
        <f t="shared" si="38"/>
        <v/>
      </c>
      <c r="Q135" s="11" t="str">
        <f t="shared" si="39"/>
        <v/>
      </c>
      <c r="R135" s="11" t="str">
        <f t="shared" si="40"/>
        <v/>
      </c>
      <c r="S135" s="11"/>
      <c r="T135" s="73" t="str">
        <f t="shared" si="51"/>
        <v/>
      </c>
      <c r="U135" s="73" t="str">
        <f t="shared" si="52"/>
        <v/>
      </c>
      <c r="V135" s="20" t="str">
        <f t="shared" si="44"/>
        <v/>
      </c>
      <c r="X135" s="49" t="str">
        <f t="shared" si="41"/>
        <v/>
      </c>
      <c r="Y135" s="49" t="str">
        <f t="shared" si="53"/>
        <v/>
      </c>
      <c r="Z135" s="49" t="str">
        <f t="shared" si="54"/>
        <v/>
      </c>
      <c r="AA135" s="49" t="str">
        <f t="shared" si="55"/>
        <v/>
      </c>
    </row>
    <row r="136" spans="2:27" ht="12.75" customHeight="1">
      <c r="B136" s="17" t="str">
        <f t="shared" si="35"/>
        <v/>
      </c>
      <c r="C136" s="17" t="str">
        <f>IF(F136="","",INT((F136-SUM(MOD(DATE(YEAR(F136-MOD(F136-2,7)+3),1,2),{1E+99;7})*{1;-1})+5)/7))</f>
        <v/>
      </c>
      <c r="D136" s="18" t="str">
        <f t="shared" si="36"/>
        <v/>
      </c>
      <c r="E136" s="17" t="str">
        <f t="shared" si="42"/>
        <v/>
      </c>
      <c r="F136" s="10"/>
      <c r="G136" s="39" t="s">
        <v>70</v>
      </c>
      <c r="H136" s="21" t="str">
        <f t="shared" si="43"/>
        <v/>
      </c>
      <c r="I136" s="20" t="str">
        <f t="shared" si="37"/>
        <v/>
      </c>
      <c r="J136" s="19" t="str">
        <f t="shared" si="45"/>
        <v/>
      </c>
      <c r="K136" s="11" t="str">
        <f t="shared" si="46"/>
        <v/>
      </c>
      <c r="L136" s="11" t="str">
        <f t="shared" si="47"/>
        <v/>
      </c>
      <c r="M136" s="11" t="str">
        <f t="shared" si="48"/>
        <v/>
      </c>
      <c r="N136" s="11" t="str">
        <f t="shared" si="49"/>
        <v/>
      </c>
      <c r="O136" s="11" t="str">
        <f t="shared" si="50"/>
        <v/>
      </c>
      <c r="P136" s="11" t="str">
        <f t="shared" si="38"/>
        <v/>
      </c>
      <c r="Q136" s="11" t="str">
        <f t="shared" si="39"/>
        <v/>
      </c>
      <c r="R136" s="11" t="str">
        <f t="shared" si="40"/>
        <v/>
      </c>
      <c r="S136" s="11"/>
      <c r="T136" s="73" t="str">
        <f t="shared" si="51"/>
        <v/>
      </c>
      <c r="U136" s="73" t="str">
        <f t="shared" si="52"/>
        <v/>
      </c>
      <c r="V136" s="20" t="str">
        <f t="shared" si="44"/>
        <v/>
      </c>
      <c r="X136" s="49" t="str">
        <f t="shared" si="41"/>
        <v/>
      </c>
      <c r="Y136" s="49" t="str">
        <f t="shared" si="53"/>
        <v/>
      </c>
      <c r="Z136" s="49" t="str">
        <f t="shared" si="54"/>
        <v/>
      </c>
      <c r="AA136" s="49" t="str">
        <f t="shared" si="55"/>
        <v/>
      </c>
    </row>
    <row r="137" spans="2:27" ht="12.75" customHeight="1">
      <c r="B137" s="17" t="str">
        <f t="shared" si="35"/>
        <v/>
      </c>
      <c r="C137" s="17" t="str">
        <f>IF(F137="","",INT((F137-SUM(MOD(DATE(YEAR(F137-MOD(F137-2,7)+3),1,2),{1E+99;7})*{1;-1})+5)/7))</f>
        <v/>
      </c>
      <c r="D137" s="18" t="str">
        <f t="shared" si="36"/>
        <v/>
      </c>
      <c r="E137" s="17" t="str">
        <f t="shared" si="42"/>
        <v/>
      </c>
      <c r="F137" s="10"/>
      <c r="G137" s="39" t="s">
        <v>70</v>
      </c>
      <c r="H137" s="21" t="str">
        <f t="shared" si="43"/>
        <v/>
      </c>
      <c r="I137" s="20" t="str">
        <f t="shared" si="37"/>
        <v/>
      </c>
      <c r="J137" s="19" t="str">
        <f t="shared" si="45"/>
        <v/>
      </c>
      <c r="K137" s="11" t="str">
        <f t="shared" si="46"/>
        <v/>
      </c>
      <c r="L137" s="11" t="str">
        <f t="shared" si="47"/>
        <v/>
      </c>
      <c r="M137" s="11" t="str">
        <f t="shared" si="48"/>
        <v/>
      </c>
      <c r="N137" s="11" t="str">
        <f t="shared" si="49"/>
        <v/>
      </c>
      <c r="O137" s="11" t="str">
        <f t="shared" si="50"/>
        <v/>
      </c>
      <c r="P137" s="11" t="str">
        <f t="shared" si="38"/>
        <v/>
      </c>
      <c r="Q137" s="11" t="str">
        <f t="shared" si="39"/>
        <v/>
      </c>
      <c r="R137" s="11" t="str">
        <f t="shared" si="40"/>
        <v/>
      </c>
      <c r="S137" s="11"/>
      <c r="T137" s="73" t="str">
        <f t="shared" si="51"/>
        <v/>
      </c>
      <c r="U137" s="73" t="str">
        <f t="shared" si="52"/>
        <v/>
      </c>
      <c r="V137" s="20" t="str">
        <f t="shared" si="44"/>
        <v/>
      </c>
      <c r="X137" s="49" t="str">
        <f t="shared" si="41"/>
        <v/>
      </c>
      <c r="Y137" s="49" t="str">
        <f t="shared" si="53"/>
        <v/>
      </c>
      <c r="Z137" s="49" t="str">
        <f t="shared" si="54"/>
        <v/>
      </c>
      <c r="AA137" s="49" t="str">
        <f t="shared" si="55"/>
        <v/>
      </c>
    </row>
    <row r="138" spans="2:27" ht="12.75" customHeight="1">
      <c r="B138" s="17" t="str">
        <f t="shared" si="35"/>
        <v/>
      </c>
      <c r="C138" s="17" t="str">
        <f>IF(F138="","",INT((F138-SUM(MOD(DATE(YEAR(F138-MOD(F138-2,7)+3),1,2),{1E+99;7})*{1;-1})+5)/7))</f>
        <v/>
      </c>
      <c r="D138" s="18" t="str">
        <f t="shared" si="36"/>
        <v/>
      </c>
      <c r="E138" s="17" t="str">
        <f t="shared" si="42"/>
        <v/>
      </c>
      <c r="F138" s="10"/>
      <c r="G138" s="39" t="s">
        <v>70</v>
      </c>
      <c r="H138" s="21" t="str">
        <f t="shared" si="43"/>
        <v/>
      </c>
      <c r="I138" s="20" t="str">
        <f t="shared" si="37"/>
        <v/>
      </c>
      <c r="J138" s="19" t="str">
        <f t="shared" si="45"/>
        <v/>
      </c>
      <c r="K138" s="11" t="str">
        <f t="shared" si="46"/>
        <v/>
      </c>
      <c r="L138" s="11" t="str">
        <f t="shared" si="47"/>
        <v/>
      </c>
      <c r="M138" s="11" t="str">
        <f t="shared" si="48"/>
        <v/>
      </c>
      <c r="N138" s="11" t="str">
        <f t="shared" si="49"/>
        <v/>
      </c>
      <c r="O138" s="11" t="str">
        <f t="shared" si="50"/>
        <v/>
      </c>
      <c r="P138" s="11" t="str">
        <f t="shared" si="38"/>
        <v/>
      </c>
      <c r="Q138" s="11" t="str">
        <f t="shared" si="39"/>
        <v/>
      </c>
      <c r="R138" s="11" t="str">
        <f t="shared" si="40"/>
        <v/>
      </c>
      <c r="S138" s="11"/>
      <c r="T138" s="73" t="str">
        <f t="shared" si="51"/>
        <v/>
      </c>
      <c r="U138" s="73" t="str">
        <f t="shared" si="52"/>
        <v/>
      </c>
      <c r="V138" s="20" t="str">
        <f t="shared" si="44"/>
        <v/>
      </c>
      <c r="X138" s="49" t="str">
        <f t="shared" si="41"/>
        <v/>
      </c>
      <c r="Y138" s="49" t="str">
        <f t="shared" si="53"/>
        <v/>
      </c>
      <c r="Z138" s="49" t="str">
        <f t="shared" si="54"/>
        <v/>
      </c>
      <c r="AA138" s="49" t="str">
        <f t="shared" si="55"/>
        <v/>
      </c>
    </row>
    <row r="139" spans="2:27" ht="12.75" customHeight="1">
      <c r="B139" s="17" t="str">
        <f t="shared" si="35"/>
        <v/>
      </c>
      <c r="C139" s="17" t="str">
        <f>IF(F139="","",INT((F139-SUM(MOD(DATE(YEAR(F139-MOD(F139-2,7)+3),1,2),{1E+99;7})*{1;-1})+5)/7))</f>
        <v/>
      </c>
      <c r="D139" s="18" t="str">
        <f t="shared" si="36"/>
        <v/>
      </c>
      <c r="E139" s="17" t="str">
        <f t="shared" si="42"/>
        <v/>
      </c>
      <c r="F139" s="10"/>
      <c r="G139" s="39" t="s">
        <v>70</v>
      </c>
      <c r="H139" s="21" t="str">
        <f t="shared" si="43"/>
        <v/>
      </c>
      <c r="I139" s="20" t="str">
        <f t="shared" si="37"/>
        <v/>
      </c>
      <c r="J139" s="19" t="str">
        <f t="shared" si="45"/>
        <v/>
      </c>
      <c r="K139" s="11" t="str">
        <f t="shared" si="46"/>
        <v/>
      </c>
      <c r="L139" s="11" t="str">
        <f t="shared" si="47"/>
        <v/>
      </c>
      <c r="M139" s="11" t="str">
        <f t="shared" si="48"/>
        <v/>
      </c>
      <c r="N139" s="11" t="str">
        <f t="shared" si="49"/>
        <v/>
      </c>
      <c r="O139" s="11" t="str">
        <f t="shared" si="50"/>
        <v/>
      </c>
      <c r="P139" s="11" t="str">
        <f t="shared" si="38"/>
        <v/>
      </c>
      <c r="Q139" s="11" t="str">
        <f t="shared" si="39"/>
        <v/>
      </c>
      <c r="R139" s="11" t="str">
        <f t="shared" si="40"/>
        <v/>
      </c>
      <c r="S139" s="11"/>
      <c r="T139" s="73" t="str">
        <f t="shared" si="51"/>
        <v/>
      </c>
      <c r="U139" s="73" t="str">
        <f t="shared" si="52"/>
        <v/>
      </c>
      <c r="V139" s="20" t="str">
        <f t="shared" si="44"/>
        <v/>
      </c>
      <c r="X139" s="49" t="str">
        <f t="shared" si="41"/>
        <v/>
      </c>
      <c r="Y139" s="49" t="str">
        <f t="shared" si="53"/>
        <v/>
      </c>
      <c r="Z139" s="49" t="str">
        <f t="shared" si="54"/>
        <v/>
      </c>
      <c r="AA139" s="49" t="str">
        <f t="shared" si="55"/>
        <v/>
      </c>
    </row>
    <row r="140" spans="2:27" ht="12.75" customHeight="1">
      <c r="B140" s="17" t="str">
        <f t="shared" si="35"/>
        <v/>
      </c>
      <c r="C140" s="17" t="str">
        <f>IF(F140="","",INT((F140-SUM(MOD(DATE(YEAR(F140-MOD(F140-2,7)+3),1,2),{1E+99;7})*{1;-1})+5)/7))</f>
        <v/>
      </c>
      <c r="D140" s="18" t="str">
        <f t="shared" si="36"/>
        <v/>
      </c>
      <c r="E140" s="17" t="str">
        <f t="shared" si="42"/>
        <v/>
      </c>
      <c r="F140" s="10"/>
      <c r="G140" s="39" t="s">
        <v>70</v>
      </c>
      <c r="H140" s="21" t="str">
        <f t="shared" si="43"/>
        <v/>
      </c>
      <c r="I140" s="20" t="str">
        <f t="shared" si="37"/>
        <v/>
      </c>
      <c r="J140" s="19" t="str">
        <f t="shared" si="45"/>
        <v/>
      </c>
      <c r="K140" s="11" t="str">
        <f t="shared" si="46"/>
        <v/>
      </c>
      <c r="L140" s="11" t="str">
        <f t="shared" si="47"/>
        <v/>
      </c>
      <c r="M140" s="11" t="str">
        <f t="shared" si="48"/>
        <v/>
      </c>
      <c r="N140" s="11" t="str">
        <f t="shared" si="49"/>
        <v/>
      </c>
      <c r="O140" s="11" t="str">
        <f t="shared" si="50"/>
        <v/>
      </c>
      <c r="P140" s="11" t="str">
        <f t="shared" si="38"/>
        <v/>
      </c>
      <c r="Q140" s="11" t="str">
        <f t="shared" si="39"/>
        <v/>
      </c>
      <c r="R140" s="11" t="str">
        <f t="shared" si="40"/>
        <v/>
      </c>
      <c r="S140" s="11"/>
      <c r="T140" s="73" t="str">
        <f t="shared" si="51"/>
        <v/>
      </c>
      <c r="U140" s="73" t="str">
        <f t="shared" si="52"/>
        <v/>
      </c>
      <c r="V140" s="20" t="str">
        <f t="shared" si="44"/>
        <v/>
      </c>
      <c r="X140" s="49" t="str">
        <f t="shared" si="41"/>
        <v/>
      </c>
      <c r="Y140" s="49" t="str">
        <f t="shared" si="53"/>
        <v/>
      </c>
      <c r="Z140" s="49" t="str">
        <f t="shared" si="54"/>
        <v/>
      </c>
      <c r="AA140" s="49" t="str">
        <f t="shared" si="55"/>
        <v/>
      </c>
    </row>
    <row r="141" spans="2:27" ht="12.75" customHeight="1">
      <c r="B141" s="17" t="str">
        <f t="shared" si="35"/>
        <v/>
      </c>
      <c r="C141" s="17" t="str">
        <f>IF(F141="","",INT((F141-SUM(MOD(DATE(YEAR(F141-MOD(F141-2,7)+3),1,2),{1E+99;7})*{1;-1})+5)/7))</f>
        <v/>
      </c>
      <c r="D141" s="18" t="str">
        <f t="shared" si="36"/>
        <v/>
      </c>
      <c r="E141" s="17" t="str">
        <f t="shared" si="42"/>
        <v/>
      </c>
      <c r="F141" s="10"/>
      <c r="G141" s="39" t="s">
        <v>70</v>
      </c>
      <c r="H141" s="21" t="str">
        <f t="shared" si="43"/>
        <v/>
      </c>
      <c r="I141" s="20" t="str">
        <f t="shared" si="37"/>
        <v/>
      </c>
      <c r="J141" s="19" t="str">
        <f t="shared" si="45"/>
        <v/>
      </c>
      <c r="K141" s="11" t="str">
        <f t="shared" si="46"/>
        <v/>
      </c>
      <c r="L141" s="11" t="str">
        <f t="shared" si="47"/>
        <v/>
      </c>
      <c r="M141" s="11" t="str">
        <f t="shared" si="48"/>
        <v/>
      </c>
      <c r="N141" s="11" t="str">
        <f t="shared" si="49"/>
        <v/>
      </c>
      <c r="O141" s="11" t="str">
        <f t="shared" si="50"/>
        <v/>
      </c>
      <c r="P141" s="11" t="str">
        <f t="shared" si="38"/>
        <v/>
      </c>
      <c r="Q141" s="11" t="str">
        <f t="shared" si="39"/>
        <v/>
      </c>
      <c r="R141" s="11" t="str">
        <f t="shared" si="40"/>
        <v/>
      </c>
      <c r="S141" s="11"/>
      <c r="T141" s="73" t="str">
        <f t="shared" si="51"/>
        <v/>
      </c>
      <c r="U141" s="73" t="str">
        <f t="shared" si="52"/>
        <v/>
      </c>
      <c r="V141" s="20" t="str">
        <f t="shared" si="44"/>
        <v/>
      </c>
      <c r="X141" s="49" t="str">
        <f t="shared" si="41"/>
        <v/>
      </c>
      <c r="Y141" s="49" t="str">
        <f t="shared" si="53"/>
        <v/>
      </c>
      <c r="Z141" s="49" t="str">
        <f t="shared" si="54"/>
        <v/>
      </c>
      <c r="AA141" s="49" t="str">
        <f t="shared" si="55"/>
        <v/>
      </c>
    </row>
    <row r="142" spans="2:27" ht="12.75" customHeight="1">
      <c r="B142" s="17" t="str">
        <f t="shared" ref="B142:B205" si="56">IF(F142="","",MONTH(F142))</f>
        <v/>
      </c>
      <c r="C142" s="17" t="str">
        <f>IF(F142="","",INT((F142-SUM(MOD(DATE(YEAR(F142-MOD(F142-2,7)+3),1,2),{1E+99;7})*{1;-1})+5)/7))</f>
        <v/>
      </c>
      <c r="D142" s="18" t="str">
        <f t="shared" ref="D142:D205" si="57">IF(F142="","",F142)</f>
        <v/>
      </c>
      <c r="E142" s="17" t="str">
        <f t="shared" si="42"/>
        <v/>
      </c>
      <c r="F142" s="10"/>
      <c r="G142" s="39" t="s">
        <v>70</v>
      </c>
      <c r="H142" s="21" t="str">
        <f t="shared" si="43"/>
        <v/>
      </c>
      <c r="I142" s="20" t="str">
        <f t="shared" ref="I142:I205" si="58">IF(J142="","",IF(F141="","",J142-H142))</f>
        <v/>
      </c>
      <c r="J142" s="19" t="str">
        <f t="shared" si="45"/>
        <v/>
      </c>
      <c r="K142" s="11" t="str">
        <f t="shared" si="46"/>
        <v/>
      </c>
      <c r="L142" s="11" t="str">
        <f t="shared" si="47"/>
        <v/>
      </c>
      <c r="M142" s="11" t="str">
        <f t="shared" si="48"/>
        <v/>
      </c>
      <c r="N142" s="11" t="str">
        <f t="shared" si="49"/>
        <v/>
      </c>
      <c r="O142" s="11" t="str">
        <f t="shared" si="50"/>
        <v/>
      </c>
      <c r="P142" s="11" t="str">
        <f t="shared" ref="P142:P205" si="59">IF(G142="Ritcode","",VLOOKUP(G142,TabelStandaardRitten,8,FALSE))</f>
        <v/>
      </c>
      <c r="Q142" s="11" t="str">
        <f t="shared" ref="Q142:Q205" si="60">IF(G142="Ritcode","",VLOOKUP(G142,TabelStandaardRitten,9,FALSE))</f>
        <v/>
      </c>
      <c r="R142" s="11" t="str">
        <f t="shared" ref="R142:R205" si="61">IF(G142="Ritcode","",IF(VLOOKUP(G142,TabelStandaardRitten,10,FALSE)="","",VLOOKUP(G142,TabelStandaardRitten,10,FALSE)))</f>
        <v/>
      </c>
      <c r="S142" s="11"/>
      <c r="T142" s="73" t="str">
        <f t="shared" si="51"/>
        <v/>
      </c>
      <c r="U142" s="73" t="str">
        <f t="shared" si="52"/>
        <v/>
      </c>
      <c r="V142" s="20" t="str">
        <f t="shared" si="44"/>
        <v/>
      </c>
      <c r="X142" s="49" t="str">
        <f t="shared" ref="X142:X205" si="62">IF(G142="Ritcode","",VLOOKUP(G142,TabelStandaardRitten,3,FALSE))</f>
        <v/>
      </c>
      <c r="Y142" s="49" t="str">
        <f t="shared" si="53"/>
        <v/>
      </c>
      <c r="Z142" s="49" t="str">
        <f t="shared" si="54"/>
        <v/>
      </c>
      <c r="AA142" s="49" t="str">
        <f t="shared" si="55"/>
        <v/>
      </c>
    </row>
    <row r="143" spans="2:27" ht="12.75" customHeight="1">
      <c r="B143" s="17" t="str">
        <f t="shared" si="56"/>
        <v/>
      </c>
      <c r="C143" s="17" t="str">
        <f>IF(F143="","",INT((F143-SUM(MOD(DATE(YEAR(F143-MOD(F143-2,7)+3),1,2),{1E+99;7})*{1;-1})+5)/7))</f>
        <v/>
      </c>
      <c r="D143" s="18" t="str">
        <f t="shared" si="57"/>
        <v/>
      </c>
      <c r="E143" s="17" t="str">
        <f t="shared" ref="E143:E206" si="63">IF(F143="","",IF(F143=F142,E142+1,1))</f>
        <v/>
      </c>
      <c r="F143" s="10"/>
      <c r="G143" s="39" t="s">
        <v>70</v>
      </c>
      <c r="H143" s="21" t="str">
        <f t="shared" ref="H143:H206" si="64">IF(F143="","",J142)</f>
        <v/>
      </c>
      <c r="I143" s="20" t="str">
        <f t="shared" si="58"/>
        <v/>
      </c>
      <c r="J143" s="19" t="str">
        <f t="shared" si="45"/>
        <v/>
      </c>
      <c r="K143" s="11" t="str">
        <f t="shared" si="46"/>
        <v/>
      </c>
      <c r="L143" s="11" t="str">
        <f t="shared" si="47"/>
        <v/>
      </c>
      <c r="M143" s="11" t="str">
        <f t="shared" si="48"/>
        <v/>
      </c>
      <c r="N143" s="11" t="str">
        <f t="shared" si="49"/>
        <v/>
      </c>
      <c r="O143" s="11" t="str">
        <f t="shared" si="50"/>
        <v/>
      </c>
      <c r="P143" s="11" t="str">
        <f t="shared" si="59"/>
        <v/>
      </c>
      <c r="Q143" s="11" t="str">
        <f t="shared" si="60"/>
        <v/>
      </c>
      <c r="R143" s="11" t="str">
        <f t="shared" si="61"/>
        <v/>
      </c>
      <c r="S143" s="11"/>
      <c r="T143" s="73" t="str">
        <f t="shared" si="51"/>
        <v/>
      </c>
      <c r="U143" s="73" t="str">
        <f t="shared" si="52"/>
        <v/>
      </c>
      <c r="V143" s="20" t="str">
        <f t="shared" ref="V143:V206" si="65">IF(I143="","",I143+V142)</f>
        <v/>
      </c>
      <c r="X143" s="49" t="str">
        <f t="shared" si="62"/>
        <v/>
      </c>
      <c r="Y143" s="49" t="str">
        <f t="shared" si="53"/>
        <v/>
      </c>
      <c r="Z143" s="49" t="str">
        <f t="shared" si="54"/>
        <v/>
      </c>
      <c r="AA143" s="49" t="str">
        <f t="shared" si="55"/>
        <v/>
      </c>
    </row>
    <row r="144" spans="2:27" ht="12.75" customHeight="1">
      <c r="B144" s="17" t="str">
        <f t="shared" si="56"/>
        <v/>
      </c>
      <c r="C144" s="17" t="str">
        <f>IF(F144="","",INT((F144-SUM(MOD(DATE(YEAR(F144-MOD(F144-2,7)+3),1,2),{1E+99;7})*{1;-1})+5)/7))</f>
        <v/>
      </c>
      <c r="D144" s="18" t="str">
        <f t="shared" si="57"/>
        <v/>
      </c>
      <c r="E144" s="17" t="str">
        <f t="shared" si="63"/>
        <v/>
      </c>
      <c r="F144" s="10"/>
      <c r="G144" s="39" t="s">
        <v>70</v>
      </c>
      <c r="H144" s="21" t="str">
        <f t="shared" si="64"/>
        <v/>
      </c>
      <c r="I144" s="20" t="str">
        <f t="shared" si="58"/>
        <v/>
      </c>
      <c r="J144" s="19" t="str">
        <f t="shared" si="45"/>
        <v/>
      </c>
      <c r="K144" s="11" t="str">
        <f t="shared" si="46"/>
        <v/>
      </c>
      <c r="L144" s="11" t="str">
        <f t="shared" si="47"/>
        <v/>
      </c>
      <c r="M144" s="11" t="str">
        <f t="shared" si="48"/>
        <v/>
      </c>
      <c r="N144" s="11" t="str">
        <f t="shared" si="49"/>
        <v/>
      </c>
      <c r="O144" s="11" t="str">
        <f t="shared" si="50"/>
        <v/>
      </c>
      <c r="P144" s="11" t="str">
        <f t="shared" si="59"/>
        <v/>
      </c>
      <c r="Q144" s="11" t="str">
        <f t="shared" si="60"/>
        <v/>
      </c>
      <c r="R144" s="11" t="str">
        <f t="shared" si="61"/>
        <v/>
      </c>
      <c r="S144" s="11"/>
      <c r="T144" s="73" t="str">
        <f t="shared" si="51"/>
        <v/>
      </c>
      <c r="U144" s="73" t="str">
        <f t="shared" si="52"/>
        <v/>
      </c>
      <c r="V144" s="20" t="str">
        <f t="shared" si="65"/>
        <v/>
      </c>
      <c r="X144" s="49" t="str">
        <f t="shared" si="62"/>
        <v/>
      </c>
      <c r="Y144" s="49" t="str">
        <f t="shared" si="53"/>
        <v/>
      </c>
      <c r="Z144" s="49" t="str">
        <f t="shared" si="54"/>
        <v/>
      </c>
      <c r="AA144" s="49" t="str">
        <f t="shared" si="55"/>
        <v/>
      </c>
    </row>
    <row r="145" spans="2:27" ht="12.75" customHeight="1">
      <c r="B145" s="17" t="str">
        <f t="shared" si="56"/>
        <v/>
      </c>
      <c r="C145" s="17" t="str">
        <f>IF(F145="","",INT((F145-SUM(MOD(DATE(YEAR(F145-MOD(F145-2,7)+3),1,2),{1E+99;7})*{1;-1})+5)/7))</f>
        <v/>
      </c>
      <c r="D145" s="18" t="str">
        <f t="shared" si="57"/>
        <v/>
      </c>
      <c r="E145" s="17" t="str">
        <f t="shared" si="63"/>
        <v/>
      </c>
      <c r="F145" s="10"/>
      <c r="G145" s="39" t="s">
        <v>70</v>
      </c>
      <c r="H145" s="21" t="str">
        <f t="shared" si="64"/>
        <v/>
      </c>
      <c r="I145" s="20" t="str">
        <f t="shared" si="58"/>
        <v/>
      </c>
      <c r="J145" s="19" t="str">
        <f t="shared" si="45"/>
        <v/>
      </c>
      <c r="K145" s="11" t="str">
        <f t="shared" si="46"/>
        <v/>
      </c>
      <c r="L145" s="11" t="str">
        <f t="shared" si="47"/>
        <v/>
      </c>
      <c r="M145" s="11" t="str">
        <f t="shared" si="48"/>
        <v/>
      </c>
      <c r="N145" s="11" t="str">
        <f t="shared" si="49"/>
        <v/>
      </c>
      <c r="O145" s="11" t="str">
        <f t="shared" si="50"/>
        <v/>
      </c>
      <c r="P145" s="11" t="str">
        <f t="shared" si="59"/>
        <v/>
      </c>
      <c r="Q145" s="11" t="str">
        <f t="shared" si="60"/>
        <v/>
      </c>
      <c r="R145" s="11" t="str">
        <f t="shared" si="61"/>
        <v/>
      </c>
      <c r="S145" s="11"/>
      <c r="T145" s="73" t="str">
        <f t="shared" si="51"/>
        <v/>
      </c>
      <c r="U145" s="73" t="str">
        <f t="shared" si="52"/>
        <v/>
      </c>
      <c r="V145" s="20" t="str">
        <f t="shared" si="65"/>
        <v/>
      </c>
      <c r="X145" s="49" t="str">
        <f t="shared" si="62"/>
        <v/>
      </c>
      <c r="Y145" s="49" t="str">
        <f t="shared" si="53"/>
        <v/>
      </c>
      <c r="Z145" s="49" t="str">
        <f t="shared" si="54"/>
        <v/>
      </c>
      <c r="AA145" s="49" t="str">
        <f t="shared" si="55"/>
        <v/>
      </c>
    </row>
    <row r="146" spans="2:27" ht="12.75" customHeight="1">
      <c r="B146" s="17" t="str">
        <f t="shared" si="56"/>
        <v/>
      </c>
      <c r="C146" s="17" t="str">
        <f>IF(F146="","",INT((F146-SUM(MOD(DATE(YEAR(F146-MOD(F146-2,7)+3),1,2),{1E+99;7})*{1;-1})+5)/7))</f>
        <v/>
      </c>
      <c r="D146" s="18" t="str">
        <f t="shared" si="57"/>
        <v/>
      </c>
      <c r="E146" s="17" t="str">
        <f t="shared" si="63"/>
        <v/>
      </c>
      <c r="F146" s="10"/>
      <c r="G146" s="39" t="s">
        <v>70</v>
      </c>
      <c r="H146" s="21" t="str">
        <f t="shared" si="64"/>
        <v/>
      </c>
      <c r="I146" s="20" t="str">
        <f t="shared" si="58"/>
        <v/>
      </c>
      <c r="J146" s="19" t="str">
        <f t="shared" si="45"/>
        <v/>
      </c>
      <c r="K146" s="11" t="str">
        <f t="shared" si="46"/>
        <v/>
      </c>
      <c r="L146" s="11" t="str">
        <f t="shared" si="47"/>
        <v/>
      </c>
      <c r="M146" s="11" t="str">
        <f t="shared" si="48"/>
        <v/>
      </c>
      <c r="N146" s="11" t="str">
        <f t="shared" si="49"/>
        <v/>
      </c>
      <c r="O146" s="11" t="str">
        <f t="shared" si="50"/>
        <v/>
      </c>
      <c r="P146" s="11" t="str">
        <f t="shared" si="59"/>
        <v/>
      </c>
      <c r="Q146" s="11" t="str">
        <f t="shared" si="60"/>
        <v/>
      </c>
      <c r="R146" s="11" t="str">
        <f t="shared" si="61"/>
        <v/>
      </c>
      <c r="S146" s="11"/>
      <c r="T146" s="73" t="str">
        <f t="shared" si="51"/>
        <v/>
      </c>
      <c r="U146" s="73" t="str">
        <f t="shared" si="52"/>
        <v/>
      </c>
      <c r="V146" s="20" t="str">
        <f t="shared" si="65"/>
        <v/>
      </c>
      <c r="X146" s="49" t="str">
        <f t="shared" si="62"/>
        <v/>
      </c>
      <c r="Y146" s="49" t="str">
        <f t="shared" si="53"/>
        <v/>
      </c>
      <c r="Z146" s="49" t="str">
        <f t="shared" si="54"/>
        <v/>
      </c>
      <c r="AA146" s="49" t="str">
        <f t="shared" si="55"/>
        <v/>
      </c>
    </row>
    <row r="147" spans="2:27" ht="12.75" customHeight="1">
      <c r="B147" s="17" t="str">
        <f t="shared" si="56"/>
        <v/>
      </c>
      <c r="C147" s="17" t="str">
        <f>IF(F147="","",INT((F147-SUM(MOD(DATE(YEAR(F147-MOD(F147-2,7)+3),1,2),{1E+99;7})*{1;-1})+5)/7))</f>
        <v/>
      </c>
      <c r="D147" s="18" t="str">
        <f t="shared" si="57"/>
        <v/>
      </c>
      <c r="E147" s="17" t="str">
        <f t="shared" si="63"/>
        <v/>
      </c>
      <c r="F147" s="10"/>
      <c r="G147" s="39" t="s">
        <v>70</v>
      </c>
      <c r="H147" s="21" t="str">
        <f t="shared" si="64"/>
        <v/>
      </c>
      <c r="I147" s="20" t="str">
        <f t="shared" si="58"/>
        <v/>
      </c>
      <c r="J147" s="19" t="str">
        <f t="shared" si="45"/>
        <v/>
      </c>
      <c r="K147" s="11" t="str">
        <f t="shared" si="46"/>
        <v/>
      </c>
      <c r="L147" s="11" t="str">
        <f t="shared" si="47"/>
        <v/>
      </c>
      <c r="M147" s="11" t="str">
        <f t="shared" si="48"/>
        <v/>
      </c>
      <c r="N147" s="11" t="str">
        <f t="shared" si="49"/>
        <v/>
      </c>
      <c r="O147" s="11" t="str">
        <f t="shared" si="50"/>
        <v/>
      </c>
      <c r="P147" s="11" t="str">
        <f t="shared" si="59"/>
        <v/>
      </c>
      <c r="Q147" s="11" t="str">
        <f t="shared" si="60"/>
        <v/>
      </c>
      <c r="R147" s="11" t="str">
        <f t="shared" si="61"/>
        <v/>
      </c>
      <c r="S147" s="11"/>
      <c r="T147" s="73" t="str">
        <f t="shared" si="51"/>
        <v/>
      </c>
      <c r="U147" s="73" t="str">
        <f t="shared" si="52"/>
        <v/>
      </c>
      <c r="V147" s="20" t="str">
        <f t="shared" si="65"/>
        <v/>
      </c>
      <c r="X147" s="49" t="str">
        <f t="shared" si="62"/>
        <v/>
      </c>
      <c r="Y147" s="49" t="str">
        <f t="shared" si="53"/>
        <v/>
      </c>
      <c r="Z147" s="49" t="str">
        <f t="shared" si="54"/>
        <v/>
      </c>
      <c r="AA147" s="49" t="str">
        <f t="shared" si="55"/>
        <v/>
      </c>
    </row>
    <row r="148" spans="2:27" ht="12.75" customHeight="1">
      <c r="B148" s="17" t="str">
        <f t="shared" si="56"/>
        <v/>
      </c>
      <c r="C148" s="17" t="str">
        <f>IF(F148="","",INT((F148-SUM(MOD(DATE(YEAR(F148-MOD(F148-2,7)+3),1,2),{1E+99;7})*{1;-1})+5)/7))</f>
        <v/>
      </c>
      <c r="D148" s="18" t="str">
        <f t="shared" si="57"/>
        <v/>
      </c>
      <c r="E148" s="17" t="str">
        <f t="shared" si="63"/>
        <v/>
      </c>
      <c r="F148" s="10"/>
      <c r="G148" s="39" t="s">
        <v>70</v>
      </c>
      <c r="H148" s="21" t="str">
        <f t="shared" si="64"/>
        <v/>
      </c>
      <c r="I148" s="20" t="str">
        <f t="shared" si="58"/>
        <v/>
      </c>
      <c r="J148" s="19" t="str">
        <f t="shared" si="45"/>
        <v/>
      </c>
      <c r="K148" s="11" t="str">
        <f t="shared" si="46"/>
        <v/>
      </c>
      <c r="L148" s="11" t="str">
        <f t="shared" si="47"/>
        <v/>
      </c>
      <c r="M148" s="11" t="str">
        <f t="shared" si="48"/>
        <v/>
      </c>
      <c r="N148" s="11" t="str">
        <f t="shared" si="49"/>
        <v/>
      </c>
      <c r="O148" s="11" t="str">
        <f t="shared" si="50"/>
        <v/>
      </c>
      <c r="P148" s="11" t="str">
        <f t="shared" si="59"/>
        <v/>
      </c>
      <c r="Q148" s="11" t="str">
        <f t="shared" si="60"/>
        <v/>
      </c>
      <c r="R148" s="11" t="str">
        <f t="shared" si="61"/>
        <v/>
      </c>
      <c r="S148" s="11"/>
      <c r="T148" s="73" t="str">
        <f t="shared" si="51"/>
        <v/>
      </c>
      <c r="U148" s="73" t="str">
        <f t="shared" si="52"/>
        <v/>
      </c>
      <c r="V148" s="20" t="str">
        <f t="shared" si="65"/>
        <v/>
      </c>
      <c r="X148" s="49" t="str">
        <f t="shared" si="62"/>
        <v/>
      </c>
      <c r="Y148" s="49" t="str">
        <f t="shared" si="53"/>
        <v/>
      </c>
      <c r="Z148" s="49" t="str">
        <f t="shared" si="54"/>
        <v/>
      </c>
      <c r="AA148" s="49" t="str">
        <f t="shared" si="55"/>
        <v/>
      </c>
    </row>
    <row r="149" spans="2:27" ht="12.75" customHeight="1">
      <c r="B149" s="17" t="str">
        <f t="shared" si="56"/>
        <v/>
      </c>
      <c r="C149" s="17" t="str">
        <f>IF(F149="","",INT((F149-SUM(MOD(DATE(YEAR(F149-MOD(F149-2,7)+3),1,2),{1E+99;7})*{1;-1})+5)/7))</f>
        <v/>
      </c>
      <c r="D149" s="18" t="str">
        <f t="shared" si="57"/>
        <v/>
      </c>
      <c r="E149" s="17" t="str">
        <f t="shared" si="63"/>
        <v/>
      </c>
      <c r="F149" s="10"/>
      <c r="G149" s="39" t="s">
        <v>70</v>
      </c>
      <c r="H149" s="21" t="str">
        <f t="shared" si="64"/>
        <v/>
      </c>
      <c r="I149" s="20" t="str">
        <f t="shared" si="58"/>
        <v/>
      </c>
      <c r="J149" s="19" t="str">
        <f t="shared" si="45"/>
        <v/>
      </c>
      <c r="K149" s="11" t="str">
        <f t="shared" si="46"/>
        <v/>
      </c>
      <c r="L149" s="11" t="str">
        <f t="shared" si="47"/>
        <v/>
      </c>
      <c r="M149" s="11" t="str">
        <f t="shared" si="48"/>
        <v/>
      </c>
      <c r="N149" s="11" t="str">
        <f t="shared" si="49"/>
        <v/>
      </c>
      <c r="O149" s="11" t="str">
        <f t="shared" si="50"/>
        <v/>
      </c>
      <c r="P149" s="11" t="str">
        <f t="shared" si="59"/>
        <v/>
      </c>
      <c r="Q149" s="11" t="str">
        <f t="shared" si="60"/>
        <v/>
      </c>
      <c r="R149" s="11" t="str">
        <f t="shared" si="61"/>
        <v/>
      </c>
      <c r="S149" s="11"/>
      <c r="T149" s="73" t="str">
        <f t="shared" si="51"/>
        <v/>
      </c>
      <c r="U149" s="73" t="str">
        <f t="shared" si="52"/>
        <v/>
      </c>
      <c r="V149" s="20" t="str">
        <f t="shared" si="65"/>
        <v/>
      </c>
      <c r="X149" s="49" t="str">
        <f t="shared" si="62"/>
        <v/>
      </c>
      <c r="Y149" s="49" t="str">
        <f t="shared" si="53"/>
        <v/>
      </c>
      <c r="Z149" s="49" t="str">
        <f t="shared" si="54"/>
        <v/>
      </c>
      <c r="AA149" s="49" t="str">
        <f t="shared" si="55"/>
        <v/>
      </c>
    </row>
    <row r="150" spans="2:27" ht="12.75" customHeight="1">
      <c r="B150" s="17" t="str">
        <f t="shared" si="56"/>
        <v/>
      </c>
      <c r="C150" s="17" t="str">
        <f>IF(F150="","",INT((F150-SUM(MOD(DATE(YEAR(F150-MOD(F150-2,7)+3),1,2),{1E+99;7})*{1;-1})+5)/7))</f>
        <v/>
      </c>
      <c r="D150" s="18" t="str">
        <f t="shared" si="57"/>
        <v/>
      </c>
      <c r="E150" s="17" t="str">
        <f t="shared" si="63"/>
        <v/>
      </c>
      <c r="F150" s="10"/>
      <c r="G150" s="39" t="s">
        <v>70</v>
      </c>
      <c r="H150" s="21" t="str">
        <f t="shared" si="64"/>
        <v/>
      </c>
      <c r="I150" s="20" t="str">
        <f t="shared" si="58"/>
        <v/>
      </c>
      <c r="J150" s="19" t="str">
        <f t="shared" si="45"/>
        <v/>
      </c>
      <c r="K150" s="11" t="str">
        <f t="shared" si="46"/>
        <v/>
      </c>
      <c r="L150" s="11" t="str">
        <f t="shared" si="47"/>
        <v/>
      </c>
      <c r="M150" s="11" t="str">
        <f t="shared" si="48"/>
        <v/>
      </c>
      <c r="N150" s="11" t="str">
        <f t="shared" si="49"/>
        <v/>
      </c>
      <c r="O150" s="11" t="str">
        <f t="shared" si="50"/>
        <v/>
      </c>
      <c r="P150" s="11" t="str">
        <f t="shared" si="59"/>
        <v/>
      </c>
      <c r="Q150" s="11" t="str">
        <f t="shared" si="60"/>
        <v/>
      </c>
      <c r="R150" s="11" t="str">
        <f t="shared" si="61"/>
        <v/>
      </c>
      <c r="S150" s="11"/>
      <c r="T150" s="73" t="str">
        <f t="shared" si="51"/>
        <v/>
      </c>
      <c r="U150" s="73" t="str">
        <f t="shared" si="52"/>
        <v/>
      </c>
      <c r="V150" s="20" t="str">
        <f t="shared" si="65"/>
        <v/>
      </c>
      <c r="X150" s="49" t="str">
        <f t="shared" si="62"/>
        <v/>
      </c>
      <c r="Y150" s="49" t="str">
        <f t="shared" si="53"/>
        <v/>
      </c>
      <c r="Z150" s="49" t="str">
        <f t="shared" si="54"/>
        <v/>
      </c>
      <c r="AA150" s="49" t="str">
        <f t="shared" si="55"/>
        <v/>
      </c>
    </row>
    <row r="151" spans="2:27" ht="12.75" customHeight="1">
      <c r="B151" s="17" t="str">
        <f t="shared" si="56"/>
        <v/>
      </c>
      <c r="C151" s="17" t="str">
        <f>IF(F151="","",INT((F151-SUM(MOD(DATE(YEAR(F151-MOD(F151-2,7)+3),1,2),{1E+99;7})*{1;-1})+5)/7))</f>
        <v/>
      </c>
      <c r="D151" s="18" t="str">
        <f t="shared" si="57"/>
        <v/>
      </c>
      <c r="E151" s="17" t="str">
        <f t="shared" si="63"/>
        <v/>
      </c>
      <c r="F151" s="10"/>
      <c r="G151" s="39" t="s">
        <v>70</v>
      </c>
      <c r="H151" s="21" t="str">
        <f t="shared" si="64"/>
        <v/>
      </c>
      <c r="I151" s="20" t="str">
        <f t="shared" si="58"/>
        <v/>
      </c>
      <c r="J151" s="19" t="str">
        <f t="shared" si="45"/>
        <v/>
      </c>
      <c r="K151" s="11" t="str">
        <f t="shared" si="46"/>
        <v/>
      </c>
      <c r="L151" s="11" t="str">
        <f t="shared" si="47"/>
        <v/>
      </c>
      <c r="M151" s="11" t="str">
        <f t="shared" si="48"/>
        <v/>
      </c>
      <c r="N151" s="11" t="str">
        <f t="shared" si="49"/>
        <v/>
      </c>
      <c r="O151" s="11" t="str">
        <f t="shared" si="50"/>
        <v/>
      </c>
      <c r="P151" s="11" t="str">
        <f t="shared" si="59"/>
        <v/>
      </c>
      <c r="Q151" s="11" t="str">
        <f t="shared" si="60"/>
        <v/>
      </c>
      <c r="R151" s="11" t="str">
        <f t="shared" si="61"/>
        <v/>
      </c>
      <c r="S151" s="11"/>
      <c r="T151" s="73" t="str">
        <f t="shared" si="51"/>
        <v/>
      </c>
      <c r="U151" s="73" t="str">
        <f t="shared" si="52"/>
        <v/>
      </c>
      <c r="V151" s="20" t="str">
        <f t="shared" si="65"/>
        <v/>
      </c>
      <c r="X151" s="49" t="str">
        <f t="shared" si="62"/>
        <v/>
      </c>
      <c r="Y151" s="49" t="str">
        <f t="shared" si="53"/>
        <v/>
      </c>
      <c r="Z151" s="49" t="str">
        <f t="shared" si="54"/>
        <v/>
      </c>
      <c r="AA151" s="49" t="str">
        <f t="shared" si="55"/>
        <v/>
      </c>
    </row>
    <row r="152" spans="2:27" ht="12.75" customHeight="1">
      <c r="B152" s="17" t="str">
        <f t="shared" si="56"/>
        <v/>
      </c>
      <c r="C152" s="17" t="str">
        <f>IF(F152="","",INT((F152-SUM(MOD(DATE(YEAR(F152-MOD(F152-2,7)+3),1,2),{1E+99;7})*{1;-1})+5)/7))</f>
        <v/>
      </c>
      <c r="D152" s="18" t="str">
        <f t="shared" si="57"/>
        <v/>
      </c>
      <c r="E152" s="17" t="str">
        <f t="shared" si="63"/>
        <v/>
      </c>
      <c r="F152" s="10"/>
      <c r="G152" s="39" t="s">
        <v>70</v>
      </c>
      <c r="H152" s="21" t="str">
        <f t="shared" si="64"/>
        <v/>
      </c>
      <c r="I152" s="20" t="str">
        <f t="shared" si="58"/>
        <v/>
      </c>
      <c r="J152" s="19" t="str">
        <f t="shared" si="45"/>
        <v/>
      </c>
      <c r="K152" s="11" t="str">
        <f t="shared" si="46"/>
        <v/>
      </c>
      <c r="L152" s="11" t="str">
        <f t="shared" si="47"/>
        <v/>
      </c>
      <c r="M152" s="11" t="str">
        <f t="shared" si="48"/>
        <v/>
      </c>
      <c r="N152" s="11" t="str">
        <f t="shared" si="49"/>
        <v/>
      </c>
      <c r="O152" s="11" t="str">
        <f t="shared" si="50"/>
        <v/>
      </c>
      <c r="P152" s="11" t="str">
        <f t="shared" si="59"/>
        <v/>
      </c>
      <c r="Q152" s="11" t="str">
        <f t="shared" si="60"/>
        <v/>
      </c>
      <c r="R152" s="11" t="str">
        <f t="shared" si="61"/>
        <v/>
      </c>
      <c r="S152" s="11"/>
      <c r="T152" s="73" t="str">
        <f t="shared" si="51"/>
        <v/>
      </c>
      <c r="U152" s="73" t="str">
        <f t="shared" si="52"/>
        <v/>
      </c>
      <c r="V152" s="20" t="str">
        <f t="shared" si="65"/>
        <v/>
      </c>
      <c r="X152" s="49" t="str">
        <f t="shared" si="62"/>
        <v/>
      </c>
      <c r="Y152" s="49" t="str">
        <f t="shared" si="53"/>
        <v/>
      </c>
      <c r="Z152" s="49" t="str">
        <f t="shared" si="54"/>
        <v/>
      </c>
      <c r="AA152" s="49" t="str">
        <f t="shared" si="55"/>
        <v/>
      </c>
    </row>
    <row r="153" spans="2:27" ht="12.75" customHeight="1">
      <c r="B153" s="17" t="str">
        <f t="shared" si="56"/>
        <v/>
      </c>
      <c r="C153" s="17" t="str">
        <f>IF(F153="","",INT((F153-SUM(MOD(DATE(YEAR(F153-MOD(F153-2,7)+3),1,2),{1E+99;7})*{1;-1})+5)/7))</f>
        <v/>
      </c>
      <c r="D153" s="18" t="str">
        <f t="shared" si="57"/>
        <v/>
      </c>
      <c r="E153" s="17" t="str">
        <f t="shared" si="63"/>
        <v/>
      </c>
      <c r="F153" s="10"/>
      <c r="G153" s="39" t="s">
        <v>70</v>
      </c>
      <c r="H153" s="21" t="str">
        <f t="shared" si="64"/>
        <v/>
      </c>
      <c r="I153" s="20" t="str">
        <f t="shared" si="58"/>
        <v/>
      </c>
      <c r="J153" s="19" t="str">
        <f t="shared" si="45"/>
        <v/>
      </c>
      <c r="K153" s="11" t="str">
        <f t="shared" si="46"/>
        <v/>
      </c>
      <c r="L153" s="11" t="str">
        <f t="shared" si="47"/>
        <v/>
      </c>
      <c r="M153" s="11" t="str">
        <f t="shared" si="48"/>
        <v/>
      </c>
      <c r="N153" s="11" t="str">
        <f t="shared" si="49"/>
        <v/>
      </c>
      <c r="O153" s="11" t="str">
        <f t="shared" si="50"/>
        <v/>
      </c>
      <c r="P153" s="11" t="str">
        <f t="shared" si="59"/>
        <v/>
      </c>
      <c r="Q153" s="11" t="str">
        <f t="shared" si="60"/>
        <v/>
      </c>
      <c r="R153" s="11" t="str">
        <f t="shared" si="61"/>
        <v/>
      </c>
      <c r="S153" s="11"/>
      <c r="T153" s="73" t="str">
        <f t="shared" si="51"/>
        <v/>
      </c>
      <c r="U153" s="73" t="str">
        <f t="shared" si="52"/>
        <v/>
      </c>
      <c r="V153" s="20" t="str">
        <f t="shared" si="65"/>
        <v/>
      </c>
      <c r="X153" s="49" t="str">
        <f t="shared" si="62"/>
        <v/>
      </c>
      <c r="Y153" s="49" t="str">
        <f t="shared" si="53"/>
        <v/>
      </c>
      <c r="Z153" s="49" t="str">
        <f t="shared" si="54"/>
        <v/>
      </c>
      <c r="AA153" s="49" t="str">
        <f t="shared" si="55"/>
        <v/>
      </c>
    </row>
    <row r="154" spans="2:27" ht="12.75" customHeight="1">
      <c r="B154" s="17" t="str">
        <f t="shared" si="56"/>
        <v/>
      </c>
      <c r="C154" s="17" t="str">
        <f>IF(F154="","",INT((F154-SUM(MOD(DATE(YEAR(F154-MOD(F154-2,7)+3),1,2),{1E+99;7})*{1;-1})+5)/7))</f>
        <v/>
      </c>
      <c r="D154" s="18" t="str">
        <f t="shared" si="57"/>
        <v/>
      </c>
      <c r="E154" s="17" t="str">
        <f t="shared" si="63"/>
        <v/>
      </c>
      <c r="F154" s="10"/>
      <c r="G154" s="39" t="s">
        <v>70</v>
      </c>
      <c r="H154" s="21" t="str">
        <f t="shared" si="64"/>
        <v/>
      </c>
      <c r="I154" s="20" t="str">
        <f t="shared" si="58"/>
        <v/>
      </c>
      <c r="J154" s="19" t="str">
        <f t="shared" si="45"/>
        <v/>
      </c>
      <c r="K154" s="11" t="str">
        <f t="shared" si="46"/>
        <v/>
      </c>
      <c r="L154" s="11" t="str">
        <f t="shared" si="47"/>
        <v/>
      </c>
      <c r="M154" s="11" t="str">
        <f t="shared" si="48"/>
        <v/>
      </c>
      <c r="N154" s="11" t="str">
        <f t="shared" si="49"/>
        <v/>
      </c>
      <c r="O154" s="11" t="str">
        <f t="shared" si="50"/>
        <v/>
      </c>
      <c r="P154" s="11" t="str">
        <f t="shared" si="59"/>
        <v/>
      </c>
      <c r="Q154" s="11" t="str">
        <f t="shared" si="60"/>
        <v/>
      </c>
      <c r="R154" s="11" t="str">
        <f t="shared" si="61"/>
        <v/>
      </c>
      <c r="S154" s="11"/>
      <c r="T154" s="73" t="str">
        <f t="shared" si="51"/>
        <v/>
      </c>
      <c r="U154" s="73" t="str">
        <f t="shared" si="52"/>
        <v/>
      </c>
      <c r="V154" s="20" t="str">
        <f t="shared" si="65"/>
        <v/>
      </c>
      <c r="X154" s="49" t="str">
        <f t="shared" si="62"/>
        <v/>
      </c>
      <c r="Y154" s="49" t="str">
        <f t="shared" si="53"/>
        <v/>
      </c>
      <c r="Z154" s="49" t="str">
        <f t="shared" si="54"/>
        <v/>
      </c>
      <c r="AA154" s="49" t="str">
        <f t="shared" si="55"/>
        <v/>
      </c>
    </row>
    <row r="155" spans="2:27" ht="12.75" customHeight="1">
      <c r="B155" s="17" t="str">
        <f t="shared" si="56"/>
        <v/>
      </c>
      <c r="C155" s="17" t="str">
        <f>IF(F155="","",INT((F155-SUM(MOD(DATE(YEAR(F155-MOD(F155-2,7)+3),1,2),{1E+99;7})*{1;-1})+5)/7))</f>
        <v/>
      </c>
      <c r="D155" s="18" t="str">
        <f t="shared" si="57"/>
        <v/>
      </c>
      <c r="E155" s="17" t="str">
        <f t="shared" si="63"/>
        <v/>
      </c>
      <c r="F155" s="10"/>
      <c r="G155" s="39" t="s">
        <v>70</v>
      </c>
      <c r="H155" s="21" t="str">
        <f t="shared" si="64"/>
        <v/>
      </c>
      <c r="I155" s="20" t="str">
        <f t="shared" si="58"/>
        <v/>
      </c>
      <c r="J155" s="19" t="str">
        <f t="shared" si="45"/>
        <v/>
      </c>
      <c r="K155" s="11" t="str">
        <f t="shared" si="46"/>
        <v/>
      </c>
      <c r="L155" s="11" t="str">
        <f t="shared" si="47"/>
        <v/>
      </c>
      <c r="M155" s="11" t="str">
        <f t="shared" si="48"/>
        <v/>
      </c>
      <c r="N155" s="11" t="str">
        <f t="shared" si="49"/>
        <v/>
      </c>
      <c r="O155" s="11" t="str">
        <f t="shared" si="50"/>
        <v/>
      </c>
      <c r="P155" s="11" t="str">
        <f t="shared" si="59"/>
        <v/>
      </c>
      <c r="Q155" s="11" t="str">
        <f t="shared" si="60"/>
        <v/>
      </c>
      <c r="R155" s="11" t="str">
        <f t="shared" si="61"/>
        <v/>
      </c>
      <c r="S155" s="11"/>
      <c r="T155" s="73" t="str">
        <f t="shared" si="51"/>
        <v/>
      </c>
      <c r="U155" s="73" t="str">
        <f t="shared" si="52"/>
        <v/>
      </c>
      <c r="V155" s="20" t="str">
        <f t="shared" si="65"/>
        <v/>
      </c>
      <c r="X155" s="49" t="str">
        <f t="shared" si="62"/>
        <v/>
      </c>
      <c r="Y155" s="49" t="str">
        <f t="shared" si="53"/>
        <v/>
      </c>
      <c r="Z155" s="49" t="str">
        <f t="shared" si="54"/>
        <v/>
      </c>
      <c r="AA155" s="49" t="str">
        <f t="shared" si="55"/>
        <v/>
      </c>
    </row>
    <row r="156" spans="2:27" ht="12.75" customHeight="1">
      <c r="B156" s="17" t="str">
        <f t="shared" si="56"/>
        <v/>
      </c>
      <c r="C156" s="17" t="str">
        <f>IF(F156="","",INT((F156-SUM(MOD(DATE(YEAR(F156-MOD(F156-2,7)+3),1,2),{1E+99;7})*{1;-1})+5)/7))</f>
        <v/>
      </c>
      <c r="D156" s="18" t="str">
        <f t="shared" si="57"/>
        <v/>
      </c>
      <c r="E156" s="17" t="str">
        <f t="shared" si="63"/>
        <v/>
      </c>
      <c r="F156" s="10"/>
      <c r="G156" s="39" t="s">
        <v>70</v>
      </c>
      <c r="H156" s="21" t="str">
        <f t="shared" si="64"/>
        <v/>
      </c>
      <c r="I156" s="20" t="str">
        <f t="shared" si="58"/>
        <v/>
      </c>
      <c r="J156" s="19" t="str">
        <f t="shared" si="45"/>
        <v/>
      </c>
      <c r="K156" s="11" t="str">
        <f t="shared" si="46"/>
        <v/>
      </c>
      <c r="L156" s="11" t="str">
        <f t="shared" si="47"/>
        <v/>
      </c>
      <c r="M156" s="11" t="str">
        <f t="shared" si="48"/>
        <v/>
      </c>
      <c r="N156" s="11" t="str">
        <f t="shared" si="49"/>
        <v/>
      </c>
      <c r="O156" s="11" t="str">
        <f t="shared" si="50"/>
        <v/>
      </c>
      <c r="P156" s="11" t="str">
        <f t="shared" si="59"/>
        <v/>
      </c>
      <c r="Q156" s="11" t="str">
        <f t="shared" si="60"/>
        <v/>
      </c>
      <c r="R156" s="11" t="str">
        <f t="shared" si="61"/>
        <v/>
      </c>
      <c r="S156" s="11"/>
      <c r="T156" s="73" t="str">
        <f t="shared" si="51"/>
        <v/>
      </c>
      <c r="U156" s="73" t="str">
        <f t="shared" si="52"/>
        <v/>
      </c>
      <c r="V156" s="20" t="str">
        <f t="shared" si="65"/>
        <v/>
      </c>
      <c r="X156" s="49" t="str">
        <f t="shared" si="62"/>
        <v/>
      </c>
      <c r="Y156" s="49" t="str">
        <f t="shared" si="53"/>
        <v/>
      </c>
      <c r="Z156" s="49" t="str">
        <f t="shared" si="54"/>
        <v/>
      </c>
      <c r="AA156" s="49" t="str">
        <f t="shared" si="55"/>
        <v/>
      </c>
    </row>
    <row r="157" spans="2:27" ht="12.75" customHeight="1">
      <c r="B157" s="17" t="str">
        <f t="shared" si="56"/>
        <v/>
      </c>
      <c r="C157" s="17" t="str">
        <f>IF(F157="","",INT((F157-SUM(MOD(DATE(YEAR(F157-MOD(F157-2,7)+3),1,2),{1E+99;7})*{1;-1})+5)/7))</f>
        <v/>
      </c>
      <c r="D157" s="18" t="str">
        <f t="shared" si="57"/>
        <v/>
      </c>
      <c r="E157" s="17" t="str">
        <f t="shared" si="63"/>
        <v/>
      </c>
      <c r="F157" s="10"/>
      <c r="G157" s="39" t="s">
        <v>70</v>
      </c>
      <c r="H157" s="21" t="str">
        <f t="shared" si="64"/>
        <v/>
      </c>
      <c r="I157" s="20" t="str">
        <f t="shared" si="58"/>
        <v/>
      </c>
      <c r="J157" s="19" t="str">
        <f t="shared" si="45"/>
        <v/>
      </c>
      <c r="K157" s="11" t="str">
        <f t="shared" si="46"/>
        <v/>
      </c>
      <c r="L157" s="11" t="str">
        <f t="shared" si="47"/>
        <v/>
      </c>
      <c r="M157" s="11" t="str">
        <f t="shared" si="48"/>
        <v/>
      </c>
      <c r="N157" s="11" t="str">
        <f t="shared" si="49"/>
        <v/>
      </c>
      <c r="O157" s="11" t="str">
        <f t="shared" si="50"/>
        <v/>
      </c>
      <c r="P157" s="11" t="str">
        <f t="shared" si="59"/>
        <v/>
      </c>
      <c r="Q157" s="11" t="str">
        <f t="shared" si="60"/>
        <v/>
      </c>
      <c r="R157" s="11" t="str">
        <f t="shared" si="61"/>
        <v/>
      </c>
      <c r="S157" s="11"/>
      <c r="T157" s="73" t="str">
        <f t="shared" si="51"/>
        <v/>
      </c>
      <c r="U157" s="73" t="str">
        <f t="shared" si="52"/>
        <v/>
      </c>
      <c r="V157" s="20" t="str">
        <f t="shared" si="65"/>
        <v/>
      </c>
      <c r="X157" s="49" t="str">
        <f t="shared" si="62"/>
        <v/>
      </c>
      <c r="Y157" s="49" t="str">
        <f t="shared" si="53"/>
        <v/>
      </c>
      <c r="Z157" s="49" t="str">
        <f t="shared" si="54"/>
        <v/>
      </c>
      <c r="AA157" s="49" t="str">
        <f t="shared" si="55"/>
        <v/>
      </c>
    </row>
    <row r="158" spans="2:27" ht="12.75" customHeight="1">
      <c r="B158" s="17" t="str">
        <f t="shared" si="56"/>
        <v/>
      </c>
      <c r="C158" s="17" t="str">
        <f>IF(F158="","",INT((F158-SUM(MOD(DATE(YEAR(F158-MOD(F158-2,7)+3),1,2),{1E+99;7})*{1;-1})+5)/7))</f>
        <v/>
      </c>
      <c r="D158" s="18" t="str">
        <f t="shared" si="57"/>
        <v/>
      </c>
      <c r="E158" s="17" t="str">
        <f t="shared" si="63"/>
        <v/>
      </c>
      <c r="F158" s="10"/>
      <c r="G158" s="39" t="s">
        <v>70</v>
      </c>
      <c r="H158" s="21" t="str">
        <f t="shared" si="64"/>
        <v/>
      </c>
      <c r="I158" s="20" t="str">
        <f t="shared" si="58"/>
        <v/>
      </c>
      <c r="J158" s="19" t="str">
        <f t="shared" si="45"/>
        <v/>
      </c>
      <c r="K158" s="11" t="str">
        <f t="shared" si="46"/>
        <v/>
      </c>
      <c r="L158" s="11" t="str">
        <f t="shared" si="47"/>
        <v/>
      </c>
      <c r="M158" s="11" t="str">
        <f t="shared" si="48"/>
        <v/>
      </c>
      <c r="N158" s="11" t="str">
        <f t="shared" si="49"/>
        <v/>
      </c>
      <c r="O158" s="11" t="str">
        <f t="shared" si="50"/>
        <v/>
      </c>
      <c r="P158" s="11" t="str">
        <f t="shared" si="59"/>
        <v/>
      </c>
      <c r="Q158" s="11" t="str">
        <f t="shared" si="60"/>
        <v/>
      </c>
      <c r="R158" s="11" t="str">
        <f t="shared" si="61"/>
        <v/>
      </c>
      <c r="S158" s="11"/>
      <c r="T158" s="73" t="str">
        <f t="shared" si="51"/>
        <v/>
      </c>
      <c r="U158" s="73" t="str">
        <f t="shared" si="52"/>
        <v/>
      </c>
      <c r="V158" s="20" t="str">
        <f t="shared" si="65"/>
        <v/>
      </c>
      <c r="X158" s="49" t="str">
        <f t="shared" si="62"/>
        <v/>
      </c>
      <c r="Y158" s="49" t="str">
        <f t="shared" si="53"/>
        <v/>
      </c>
      <c r="Z158" s="49" t="str">
        <f t="shared" si="54"/>
        <v/>
      </c>
      <c r="AA158" s="49" t="str">
        <f t="shared" si="55"/>
        <v/>
      </c>
    </row>
    <row r="159" spans="2:27" ht="12.75" customHeight="1">
      <c r="B159" s="17" t="str">
        <f t="shared" si="56"/>
        <v/>
      </c>
      <c r="C159" s="17" t="str">
        <f>IF(F159="","",INT((F159-SUM(MOD(DATE(YEAR(F159-MOD(F159-2,7)+3),1,2),{1E+99;7})*{1;-1})+5)/7))</f>
        <v/>
      </c>
      <c r="D159" s="18" t="str">
        <f t="shared" si="57"/>
        <v/>
      </c>
      <c r="E159" s="17" t="str">
        <f t="shared" si="63"/>
        <v/>
      </c>
      <c r="F159" s="10"/>
      <c r="G159" s="39" t="s">
        <v>70</v>
      </c>
      <c r="H159" s="21" t="str">
        <f t="shared" si="64"/>
        <v/>
      </c>
      <c r="I159" s="20" t="str">
        <f t="shared" si="58"/>
        <v/>
      </c>
      <c r="J159" s="19" t="str">
        <f t="shared" si="45"/>
        <v/>
      </c>
      <c r="K159" s="11" t="str">
        <f t="shared" si="46"/>
        <v/>
      </c>
      <c r="L159" s="11" t="str">
        <f t="shared" si="47"/>
        <v/>
      </c>
      <c r="M159" s="11" t="str">
        <f t="shared" si="48"/>
        <v/>
      </c>
      <c r="N159" s="11" t="str">
        <f t="shared" si="49"/>
        <v/>
      </c>
      <c r="O159" s="11" t="str">
        <f t="shared" si="50"/>
        <v/>
      </c>
      <c r="P159" s="11" t="str">
        <f t="shared" si="59"/>
        <v/>
      </c>
      <c r="Q159" s="11" t="str">
        <f t="shared" si="60"/>
        <v/>
      </c>
      <c r="R159" s="11" t="str">
        <f t="shared" si="61"/>
        <v/>
      </c>
      <c r="S159" s="11"/>
      <c r="T159" s="73" t="str">
        <f t="shared" si="51"/>
        <v/>
      </c>
      <c r="U159" s="73" t="str">
        <f t="shared" si="52"/>
        <v/>
      </c>
      <c r="V159" s="20" t="str">
        <f t="shared" si="65"/>
        <v/>
      </c>
      <c r="X159" s="49" t="str">
        <f t="shared" si="62"/>
        <v/>
      </c>
      <c r="Y159" s="49" t="str">
        <f t="shared" si="53"/>
        <v/>
      </c>
      <c r="Z159" s="49" t="str">
        <f t="shared" si="54"/>
        <v/>
      </c>
      <c r="AA159" s="49" t="str">
        <f t="shared" si="55"/>
        <v/>
      </c>
    </row>
    <row r="160" spans="2:27" ht="12.75" customHeight="1">
      <c r="B160" s="17" t="str">
        <f t="shared" si="56"/>
        <v/>
      </c>
      <c r="C160" s="17" t="str">
        <f>IF(F160="","",INT((F160-SUM(MOD(DATE(YEAR(F160-MOD(F160-2,7)+3),1,2),{1E+99;7})*{1;-1})+5)/7))</f>
        <v/>
      </c>
      <c r="D160" s="18" t="str">
        <f t="shared" si="57"/>
        <v/>
      </c>
      <c r="E160" s="17" t="str">
        <f t="shared" si="63"/>
        <v/>
      </c>
      <c r="F160" s="10"/>
      <c r="G160" s="39" t="s">
        <v>70</v>
      </c>
      <c r="H160" s="21" t="str">
        <f t="shared" si="64"/>
        <v/>
      </c>
      <c r="I160" s="20" t="str">
        <f t="shared" si="58"/>
        <v/>
      </c>
      <c r="J160" s="19" t="str">
        <f t="shared" si="45"/>
        <v/>
      </c>
      <c r="K160" s="11" t="str">
        <f t="shared" si="46"/>
        <v/>
      </c>
      <c r="L160" s="11" t="str">
        <f t="shared" si="47"/>
        <v/>
      </c>
      <c r="M160" s="11" t="str">
        <f t="shared" si="48"/>
        <v/>
      </c>
      <c r="N160" s="11" t="str">
        <f t="shared" si="49"/>
        <v/>
      </c>
      <c r="O160" s="11" t="str">
        <f t="shared" si="50"/>
        <v/>
      </c>
      <c r="P160" s="11" t="str">
        <f t="shared" si="59"/>
        <v/>
      </c>
      <c r="Q160" s="11" t="str">
        <f t="shared" si="60"/>
        <v/>
      </c>
      <c r="R160" s="11" t="str">
        <f t="shared" si="61"/>
        <v/>
      </c>
      <c r="S160" s="11"/>
      <c r="T160" s="73" t="str">
        <f t="shared" si="51"/>
        <v/>
      </c>
      <c r="U160" s="73" t="str">
        <f t="shared" si="52"/>
        <v/>
      </c>
      <c r="V160" s="20" t="str">
        <f t="shared" si="65"/>
        <v/>
      </c>
      <c r="X160" s="49" t="str">
        <f t="shared" si="62"/>
        <v/>
      </c>
      <c r="Y160" s="49" t="str">
        <f t="shared" si="53"/>
        <v/>
      </c>
      <c r="Z160" s="49" t="str">
        <f t="shared" si="54"/>
        <v/>
      </c>
      <c r="AA160" s="49" t="str">
        <f t="shared" si="55"/>
        <v/>
      </c>
    </row>
    <row r="161" spans="2:27" ht="12.75" customHeight="1">
      <c r="B161" s="17" t="str">
        <f t="shared" si="56"/>
        <v/>
      </c>
      <c r="C161" s="17" t="str">
        <f>IF(F161="","",INT((F161-SUM(MOD(DATE(YEAR(F161-MOD(F161-2,7)+3),1,2),{1E+99;7})*{1;-1})+5)/7))</f>
        <v/>
      </c>
      <c r="D161" s="18" t="str">
        <f t="shared" si="57"/>
        <v/>
      </c>
      <c r="E161" s="17" t="str">
        <f t="shared" si="63"/>
        <v/>
      </c>
      <c r="F161" s="10"/>
      <c r="G161" s="39" t="s">
        <v>70</v>
      </c>
      <c r="H161" s="21" t="str">
        <f t="shared" si="64"/>
        <v/>
      </c>
      <c r="I161" s="20" t="str">
        <f t="shared" si="58"/>
        <v/>
      </c>
      <c r="J161" s="19" t="str">
        <f t="shared" si="45"/>
        <v/>
      </c>
      <c r="K161" s="11" t="str">
        <f t="shared" si="46"/>
        <v/>
      </c>
      <c r="L161" s="11" t="str">
        <f t="shared" si="47"/>
        <v/>
      </c>
      <c r="M161" s="11" t="str">
        <f t="shared" si="48"/>
        <v/>
      </c>
      <c r="N161" s="11" t="str">
        <f t="shared" si="49"/>
        <v/>
      </c>
      <c r="O161" s="11" t="str">
        <f t="shared" si="50"/>
        <v/>
      </c>
      <c r="P161" s="11" t="str">
        <f t="shared" si="59"/>
        <v/>
      </c>
      <c r="Q161" s="11" t="str">
        <f t="shared" si="60"/>
        <v/>
      </c>
      <c r="R161" s="11" t="str">
        <f t="shared" si="61"/>
        <v/>
      </c>
      <c r="S161" s="11"/>
      <c r="T161" s="73" t="str">
        <f t="shared" si="51"/>
        <v/>
      </c>
      <c r="U161" s="73" t="str">
        <f t="shared" si="52"/>
        <v/>
      </c>
      <c r="V161" s="20" t="str">
        <f t="shared" si="65"/>
        <v/>
      </c>
      <c r="X161" s="49" t="str">
        <f t="shared" si="62"/>
        <v/>
      </c>
      <c r="Y161" s="49" t="str">
        <f t="shared" si="53"/>
        <v/>
      </c>
      <c r="Z161" s="49" t="str">
        <f t="shared" si="54"/>
        <v/>
      </c>
      <c r="AA161" s="49" t="str">
        <f t="shared" si="55"/>
        <v/>
      </c>
    </row>
    <row r="162" spans="2:27" ht="12.75" customHeight="1">
      <c r="B162" s="17" t="str">
        <f t="shared" si="56"/>
        <v/>
      </c>
      <c r="C162" s="17" t="str">
        <f>IF(F162="","",INT((F162-SUM(MOD(DATE(YEAR(F162-MOD(F162-2,7)+3),1,2),{1E+99;7})*{1;-1})+5)/7))</f>
        <v/>
      </c>
      <c r="D162" s="18" t="str">
        <f t="shared" si="57"/>
        <v/>
      </c>
      <c r="E162" s="17" t="str">
        <f t="shared" si="63"/>
        <v/>
      </c>
      <c r="F162" s="10"/>
      <c r="G162" s="39" t="s">
        <v>70</v>
      </c>
      <c r="H162" s="21" t="str">
        <f t="shared" si="64"/>
        <v/>
      </c>
      <c r="I162" s="20" t="str">
        <f t="shared" si="58"/>
        <v/>
      </c>
      <c r="J162" s="19" t="str">
        <f t="shared" si="45"/>
        <v/>
      </c>
      <c r="K162" s="11" t="str">
        <f t="shared" si="46"/>
        <v/>
      </c>
      <c r="L162" s="11" t="str">
        <f t="shared" si="47"/>
        <v/>
      </c>
      <c r="M162" s="11" t="str">
        <f t="shared" si="48"/>
        <v/>
      </c>
      <c r="N162" s="11" t="str">
        <f t="shared" si="49"/>
        <v/>
      </c>
      <c r="O162" s="11" t="str">
        <f t="shared" si="50"/>
        <v/>
      </c>
      <c r="P162" s="11" t="str">
        <f t="shared" si="59"/>
        <v/>
      </c>
      <c r="Q162" s="11" t="str">
        <f t="shared" si="60"/>
        <v/>
      </c>
      <c r="R162" s="11" t="str">
        <f t="shared" si="61"/>
        <v/>
      </c>
      <c r="S162" s="11"/>
      <c r="T162" s="73" t="str">
        <f t="shared" si="51"/>
        <v/>
      </c>
      <c r="U162" s="73" t="str">
        <f t="shared" si="52"/>
        <v/>
      </c>
      <c r="V162" s="20" t="str">
        <f t="shared" si="65"/>
        <v/>
      </c>
      <c r="X162" s="49" t="str">
        <f t="shared" si="62"/>
        <v/>
      </c>
      <c r="Y162" s="49" t="str">
        <f t="shared" si="53"/>
        <v/>
      </c>
      <c r="Z162" s="49" t="str">
        <f t="shared" si="54"/>
        <v/>
      </c>
      <c r="AA162" s="49" t="str">
        <f t="shared" si="55"/>
        <v/>
      </c>
    </row>
    <row r="163" spans="2:27" ht="12.75" customHeight="1">
      <c r="B163" s="17" t="str">
        <f t="shared" si="56"/>
        <v/>
      </c>
      <c r="C163" s="17" t="str">
        <f>IF(F163="","",INT((F163-SUM(MOD(DATE(YEAR(F163-MOD(F163-2,7)+3),1,2),{1E+99;7})*{1;-1})+5)/7))</f>
        <v/>
      </c>
      <c r="D163" s="18" t="str">
        <f t="shared" si="57"/>
        <v/>
      </c>
      <c r="E163" s="17" t="str">
        <f t="shared" si="63"/>
        <v/>
      </c>
      <c r="F163" s="10"/>
      <c r="G163" s="39" t="s">
        <v>70</v>
      </c>
      <c r="H163" s="21" t="str">
        <f t="shared" si="64"/>
        <v/>
      </c>
      <c r="I163" s="20" t="str">
        <f t="shared" si="58"/>
        <v/>
      </c>
      <c r="J163" s="19" t="str">
        <f t="shared" ref="J163:J226" si="66">IF(F163="","",IF(X163="","",H163+X163))</f>
        <v/>
      </c>
      <c r="K163" s="11" t="str">
        <f t="shared" ref="K163:K226" si="67">IF(G163="Ritcode","",VLOOKUP(G163,TabelStandaardRitten,2,FALSE))</f>
        <v/>
      </c>
      <c r="L163" s="11" t="str">
        <f t="shared" ref="L163:L226" si="68">IF(G163="Ritcode","",VLOOKUP(G163,TabelStandaardRitten,4,FALSE))</f>
        <v/>
      </c>
      <c r="M163" s="11" t="str">
        <f t="shared" ref="M163:M226" si="69">IF(G163="Ritcode","",VLOOKUP(G163,TabelStandaardRitten,5,FALSE))</f>
        <v/>
      </c>
      <c r="N163" s="11" t="str">
        <f t="shared" ref="N163:N226" si="70">IF(G163="Ritcode","",VLOOKUP(G163,TabelStandaardRitten,6,FALSE))</f>
        <v/>
      </c>
      <c r="O163" s="11" t="str">
        <f t="shared" ref="O163:O226" si="71">IF(G163="Ritcode","",VLOOKUP(G163,TabelStandaardRitten,7,FALSE))</f>
        <v/>
      </c>
      <c r="P163" s="11" t="str">
        <f t="shared" si="59"/>
        <v/>
      </c>
      <c r="Q163" s="11" t="str">
        <f t="shared" si="60"/>
        <v/>
      </c>
      <c r="R163" s="11" t="str">
        <f t="shared" si="61"/>
        <v/>
      </c>
      <c r="S163" s="11"/>
      <c r="T163" s="73" t="str">
        <f t="shared" ref="T163:T226" si="72">IF(ISERROR(VLOOKUP(G163,TabelStandaardRitten,11,FALSE)),"",IF(VLOOKUP(G163,TabelStandaardRitten,11,FALSE)=0,"",VLOOKUP(G163,TabelStandaardRitten,11,FALSE)))</f>
        <v/>
      </c>
      <c r="U163" s="73" t="str">
        <f t="shared" ref="U163:U226" si="73">IF(ISERROR(VLOOKUP(G163,TabelStandaardRitten,12,FALSE)),"",IF(VLOOKUP(G163,TabelStandaardRitten,12,FALSE)=0,"",VLOOKUP(G163,TabelStandaardRitten,12,FALSE)))</f>
        <v/>
      </c>
      <c r="V163" s="20" t="str">
        <f t="shared" si="65"/>
        <v/>
      </c>
      <c r="X163" s="49" t="str">
        <f t="shared" si="62"/>
        <v/>
      </c>
      <c r="Y163" s="49" t="str">
        <f t="shared" ref="Y163:Y226" si="74">B163&amp;K163</f>
        <v/>
      </c>
      <c r="Z163" s="49" t="str">
        <f t="shared" ref="Z163:Z226" si="75">B163&amp;T163</f>
        <v/>
      </c>
      <c r="AA163" s="49" t="str">
        <f t="shared" ref="AA163:AA226" si="76">B163&amp;U163</f>
        <v/>
      </c>
    </row>
    <row r="164" spans="2:27" ht="12.75" customHeight="1">
      <c r="B164" s="17" t="str">
        <f t="shared" si="56"/>
        <v/>
      </c>
      <c r="C164" s="17" t="str">
        <f>IF(F164="","",INT((F164-SUM(MOD(DATE(YEAR(F164-MOD(F164-2,7)+3),1,2),{1E+99;7})*{1;-1})+5)/7))</f>
        <v/>
      </c>
      <c r="D164" s="18" t="str">
        <f t="shared" si="57"/>
        <v/>
      </c>
      <c r="E164" s="17" t="str">
        <f t="shared" si="63"/>
        <v/>
      </c>
      <c r="F164" s="10"/>
      <c r="G164" s="39" t="s">
        <v>70</v>
      </c>
      <c r="H164" s="21" t="str">
        <f t="shared" si="64"/>
        <v/>
      </c>
      <c r="I164" s="20" t="str">
        <f t="shared" si="58"/>
        <v/>
      </c>
      <c r="J164" s="19" t="str">
        <f t="shared" si="66"/>
        <v/>
      </c>
      <c r="K164" s="11" t="str">
        <f t="shared" si="67"/>
        <v/>
      </c>
      <c r="L164" s="11" t="str">
        <f t="shared" si="68"/>
        <v/>
      </c>
      <c r="M164" s="11" t="str">
        <f t="shared" si="69"/>
        <v/>
      </c>
      <c r="N164" s="11" t="str">
        <f t="shared" si="70"/>
        <v/>
      </c>
      <c r="O164" s="11" t="str">
        <f t="shared" si="71"/>
        <v/>
      </c>
      <c r="P164" s="11" t="str">
        <f t="shared" si="59"/>
        <v/>
      </c>
      <c r="Q164" s="11" t="str">
        <f t="shared" si="60"/>
        <v/>
      </c>
      <c r="R164" s="11" t="str">
        <f t="shared" si="61"/>
        <v/>
      </c>
      <c r="S164" s="11"/>
      <c r="T164" s="73" t="str">
        <f t="shared" si="72"/>
        <v/>
      </c>
      <c r="U164" s="73" t="str">
        <f t="shared" si="73"/>
        <v/>
      </c>
      <c r="V164" s="20" t="str">
        <f t="shared" si="65"/>
        <v/>
      </c>
      <c r="X164" s="49" t="str">
        <f t="shared" si="62"/>
        <v/>
      </c>
      <c r="Y164" s="49" t="str">
        <f t="shared" si="74"/>
        <v/>
      </c>
      <c r="Z164" s="49" t="str">
        <f t="shared" si="75"/>
        <v/>
      </c>
      <c r="AA164" s="49" t="str">
        <f t="shared" si="76"/>
        <v/>
      </c>
    </row>
    <row r="165" spans="2:27" ht="12.75" customHeight="1">
      <c r="B165" s="17" t="str">
        <f t="shared" si="56"/>
        <v/>
      </c>
      <c r="C165" s="17" t="str">
        <f>IF(F165="","",INT((F165-SUM(MOD(DATE(YEAR(F165-MOD(F165-2,7)+3),1,2),{1E+99;7})*{1;-1})+5)/7))</f>
        <v/>
      </c>
      <c r="D165" s="18" t="str">
        <f t="shared" si="57"/>
        <v/>
      </c>
      <c r="E165" s="17" t="str">
        <f t="shared" si="63"/>
        <v/>
      </c>
      <c r="F165" s="10"/>
      <c r="G165" s="39" t="s">
        <v>70</v>
      </c>
      <c r="H165" s="21" t="str">
        <f t="shared" si="64"/>
        <v/>
      </c>
      <c r="I165" s="20" t="str">
        <f t="shared" si="58"/>
        <v/>
      </c>
      <c r="J165" s="19" t="str">
        <f t="shared" si="66"/>
        <v/>
      </c>
      <c r="K165" s="11" t="str">
        <f t="shared" si="67"/>
        <v/>
      </c>
      <c r="L165" s="11" t="str">
        <f t="shared" si="68"/>
        <v/>
      </c>
      <c r="M165" s="11" t="str">
        <f t="shared" si="69"/>
        <v/>
      </c>
      <c r="N165" s="11" t="str">
        <f t="shared" si="70"/>
        <v/>
      </c>
      <c r="O165" s="11" t="str">
        <f t="shared" si="71"/>
        <v/>
      </c>
      <c r="P165" s="11" t="str">
        <f t="shared" si="59"/>
        <v/>
      </c>
      <c r="Q165" s="11" t="str">
        <f t="shared" si="60"/>
        <v/>
      </c>
      <c r="R165" s="11" t="str">
        <f t="shared" si="61"/>
        <v/>
      </c>
      <c r="S165" s="11"/>
      <c r="T165" s="73" t="str">
        <f t="shared" si="72"/>
        <v/>
      </c>
      <c r="U165" s="73" t="str">
        <f t="shared" si="73"/>
        <v/>
      </c>
      <c r="V165" s="20" t="str">
        <f t="shared" si="65"/>
        <v/>
      </c>
      <c r="X165" s="49" t="str">
        <f t="shared" si="62"/>
        <v/>
      </c>
      <c r="Y165" s="49" t="str">
        <f t="shared" si="74"/>
        <v/>
      </c>
      <c r="Z165" s="49" t="str">
        <f t="shared" si="75"/>
        <v/>
      </c>
      <c r="AA165" s="49" t="str">
        <f t="shared" si="76"/>
        <v/>
      </c>
    </row>
    <row r="166" spans="2:27" ht="12.75" customHeight="1">
      <c r="B166" s="17" t="str">
        <f t="shared" si="56"/>
        <v/>
      </c>
      <c r="C166" s="17" t="str">
        <f>IF(F166="","",INT((F166-SUM(MOD(DATE(YEAR(F166-MOD(F166-2,7)+3),1,2),{1E+99;7})*{1;-1})+5)/7))</f>
        <v/>
      </c>
      <c r="D166" s="18" t="str">
        <f t="shared" si="57"/>
        <v/>
      </c>
      <c r="E166" s="17" t="str">
        <f t="shared" si="63"/>
        <v/>
      </c>
      <c r="F166" s="10"/>
      <c r="G166" s="39" t="s">
        <v>70</v>
      </c>
      <c r="H166" s="21" t="str">
        <f t="shared" si="64"/>
        <v/>
      </c>
      <c r="I166" s="20" t="str">
        <f t="shared" si="58"/>
        <v/>
      </c>
      <c r="J166" s="19" t="str">
        <f t="shared" si="66"/>
        <v/>
      </c>
      <c r="K166" s="11" t="str">
        <f t="shared" si="67"/>
        <v/>
      </c>
      <c r="L166" s="11" t="str">
        <f t="shared" si="68"/>
        <v/>
      </c>
      <c r="M166" s="11" t="str">
        <f t="shared" si="69"/>
        <v/>
      </c>
      <c r="N166" s="11" t="str">
        <f t="shared" si="70"/>
        <v/>
      </c>
      <c r="O166" s="11" t="str">
        <f t="shared" si="71"/>
        <v/>
      </c>
      <c r="P166" s="11" t="str">
        <f t="shared" si="59"/>
        <v/>
      </c>
      <c r="Q166" s="11" t="str">
        <f t="shared" si="60"/>
        <v/>
      </c>
      <c r="R166" s="11" t="str">
        <f t="shared" si="61"/>
        <v/>
      </c>
      <c r="S166" s="11"/>
      <c r="T166" s="73" t="str">
        <f t="shared" si="72"/>
        <v/>
      </c>
      <c r="U166" s="73" t="str">
        <f t="shared" si="73"/>
        <v/>
      </c>
      <c r="V166" s="20" t="str">
        <f t="shared" si="65"/>
        <v/>
      </c>
      <c r="X166" s="49" t="str">
        <f t="shared" si="62"/>
        <v/>
      </c>
      <c r="Y166" s="49" t="str">
        <f t="shared" si="74"/>
        <v/>
      </c>
      <c r="Z166" s="49" t="str">
        <f t="shared" si="75"/>
        <v/>
      </c>
      <c r="AA166" s="49" t="str">
        <f t="shared" si="76"/>
        <v/>
      </c>
    </row>
    <row r="167" spans="2:27" ht="12.75" customHeight="1">
      <c r="B167" s="17" t="str">
        <f t="shared" si="56"/>
        <v/>
      </c>
      <c r="C167" s="17" t="str">
        <f>IF(F167="","",INT((F167-SUM(MOD(DATE(YEAR(F167-MOD(F167-2,7)+3),1,2),{1E+99;7})*{1;-1})+5)/7))</f>
        <v/>
      </c>
      <c r="D167" s="18" t="str">
        <f t="shared" si="57"/>
        <v/>
      </c>
      <c r="E167" s="17" t="str">
        <f t="shared" si="63"/>
        <v/>
      </c>
      <c r="F167" s="10"/>
      <c r="G167" s="39" t="s">
        <v>70</v>
      </c>
      <c r="H167" s="21" t="str">
        <f t="shared" si="64"/>
        <v/>
      </c>
      <c r="I167" s="20" t="str">
        <f t="shared" si="58"/>
        <v/>
      </c>
      <c r="J167" s="19" t="str">
        <f t="shared" si="66"/>
        <v/>
      </c>
      <c r="K167" s="11" t="str">
        <f t="shared" si="67"/>
        <v/>
      </c>
      <c r="L167" s="11" t="str">
        <f t="shared" si="68"/>
        <v/>
      </c>
      <c r="M167" s="11" t="str">
        <f t="shared" si="69"/>
        <v/>
      </c>
      <c r="N167" s="11" t="str">
        <f t="shared" si="70"/>
        <v/>
      </c>
      <c r="O167" s="11" t="str">
        <f t="shared" si="71"/>
        <v/>
      </c>
      <c r="P167" s="11" t="str">
        <f t="shared" si="59"/>
        <v/>
      </c>
      <c r="Q167" s="11" t="str">
        <f t="shared" si="60"/>
        <v/>
      </c>
      <c r="R167" s="11" t="str">
        <f t="shared" si="61"/>
        <v/>
      </c>
      <c r="S167" s="11"/>
      <c r="T167" s="73" t="str">
        <f t="shared" si="72"/>
        <v/>
      </c>
      <c r="U167" s="73" t="str">
        <f t="shared" si="73"/>
        <v/>
      </c>
      <c r="V167" s="20" t="str">
        <f t="shared" si="65"/>
        <v/>
      </c>
      <c r="X167" s="49" t="str">
        <f t="shared" si="62"/>
        <v/>
      </c>
      <c r="Y167" s="49" t="str">
        <f t="shared" si="74"/>
        <v/>
      </c>
      <c r="Z167" s="49" t="str">
        <f t="shared" si="75"/>
        <v/>
      </c>
      <c r="AA167" s="49" t="str">
        <f t="shared" si="76"/>
        <v/>
      </c>
    </row>
    <row r="168" spans="2:27" ht="12.75" customHeight="1">
      <c r="B168" s="17" t="str">
        <f t="shared" si="56"/>
        <v/>
      </c>
      <c r="C168" s="17" t="str">
        <f>IF(F168="","",INT((F168-SUM(MOD(DATE(YEAR(F168-MOD(F168-2,7)+3),1,2),{1E+99;7})*{1;-1})+5)/7))</f>
        <v/>
      </c>
      <c r="D168" s="18" t="str">
        <f t="shared" si="57"/>
        <v/>
      </c>
      <c r="E168" s="17" t="str">
        <f t="shared" si="63"/>
        <v/>
      </c>
      <c r="F168" s="10"/>
      <c r="G168" s="39" t="s">
        <v>70</v>
      </c>
      <c r="H168" s="21" t="str">
        <f t="shared" si="64"/>
        <v/>
      </c>
      <c r="I168" s="20" t="str">
        <f t="shared" si="58"/>
        <v/>
      </c>
      <c r="J168" s="19" t="str">
        <f t="shared" si="66"/>
        <v/>
      </c>
      <c r="K168" s="11" t="str">
        <f t="shared" si="67"/>
        <v/>
      </c>
      <c r="L168" s="11" t="str">
        <f t="shared" si="68"/>
        <v/>
      </c>
      <c r="M168" s="11" t="str">
        <f t="shared" si="69"/>
        <v/>
      </c>
      <c r="N168" s="11" t="str">
        <f t="shared" si="70"/>
        <v/>
      </c>
      <c r="O168" s="11" t="str">
        <f t="shared" si="71"/>
        <v/>
      </c>
      <c r="P168" s="11" t="str">
        <f t="shared" si="59"/>
        <v/>
      </c>
      <c r="Q168" s="11" t="str">
        <f t="shared" si="60"/>
        <v/>
      </c>
      <c r="R168" s="11" t="str">
        <f t="shared" si="61"/>
        <v/>
      </c>
      <c r="S168" s="11"/>
      <c r="T168" s="73" t="str">
        <f t="shared" si="72"/>
        <v/>
      </c>
      <c r="U168" s="73" t="str">
        <f t="shared" si="73"/>
        <v/>
      </c>
      <c r="V168" s="20" t="str">
        <f t="shared" si="65"/>
        <v/>
      </c>
      <c r="X168" s="49" t="str">
        <f t="shared" si="62"/>
        <v/>
      </c>
      <c r="Y168" s="49" t="str">
        <f t="shared" si="74"/>
        <v/>
      </c>
      <c r="Z168" s="49" t="str">
        <f t="shared" si="75"/>
        <v/>
      </c>
      <c r="AA168" s="49" t="str">
        <f t="shared" si="76"/>
        <v/>
      </c>
    </row>
    <row r="169" spans="2:27" ht="12.75" customHeight="1">
      <c r="B169" s="17" t="str">
        <f t="shared" si="56"/>
        <v/>
      </c>
      <c r="C169" s="17" t="str">
        <f>IF(F169="","",INT((F169-SUM(MOD(DATE(YEAR(F169-MOD(F169-2,7)+3),1,2),{1E+99;7})*{1;-1})+5)/7))</f>
        <v/>
      </c>
      <c r="D169" s="18" t="str">
        <f t="shared" si="57"/>
        <v/>
      </c>
      <c r="E169" s="17" t="str">
        <f t="shared" si="63"/>
        <v/>
      </c>
      <c r="F169" s="10"/>
      <c r="G169" s="39" t="s">
        <v>70</v>
      </c>
      <c r="H169" s="21" t="str">
        <f t="shared" si="64"/>
        <v/>
      </c>
      <c r="I169" s="20" t="str">
        <f t="shared" si="58"/>
        <v/>
      </c>
      <c r="J169" s="19" t="str">
        <f t="shared" si="66"/>
        <v/>
      </c>
      <c r="K169" s="11" t="str">
        <f t="shared" si="67"/>
        <v/>
      </c>
      <c r="L169" s="11" t="str">
        <f t="shared" si="68"/>
        <v/>
      </c>
      <c r="M169" s="11" t="str">
        <f t="shared" si="69"/>
        <v/>
      </c>
      <c r="N169" s="11" t="str">
        <f t="shared" si="70"/>
        <v/>
      </c>
      <c r="O169" s="11" t="str">
        <f t="shared" si="71"/>
        <v/>
      </c>
      <c r="P169" s="11" t="str">
        <f t="shared" si="59"/>
        <v/>
      </c>
      <c r="Q169" s="11" t="str">
        <f t="shared" si="60"/>
        <v/>
      </c>
      <c r="R169" s="11" t="str">
        <f t="shared" si="61"/>
        <v/>
      </c>
      <c r="S169" s="11"/>
      <c r="T169" s="73" t="str">
        <f t="shared" si="72"/>
        <v/>
      </c>
      <c r="U169" s="73" t="str">
        <f t="shared" si="73"/>
        <v/>
      </c>
      <c r="V169" s="20" t="str">
        <f t="shared" si="65"/>
        <v/>
      </c>
      <c r="X169" s="49" t="str">
        <f t="shared" si="62"/>
        <v/>
      </c>
      <c r="Y169" s="49" t="str">
        <f t="shared" si="74"/>
        <v/>
      </c>
      <c r="Z169" s="49" t="str">
        <f t="shared" si="75"/>
        <v/>
      </c>
      <c r="AA169" s="49" t="str">
        <f t="shared" si="76"/>
        <v/>
      </c>
    </row>
    <row r="170" spans="2:27" ht="12.75" customHeight="1">
      <c r="B170" s="17" t="str">
        <f t="shared" si="56"/>
        <v/>
      </c>
      <c r="C170" s="17" t="str">
        <f>IF(F170="","",INT((F170-SUM(MOD(DATE(YEAR(F170-MOD(F170-2,7)+3),1,2),{1E+99;7})*{1;-1})+5)/7))</f>
        <v/>
      </c>
      <c r="D170" s="18" t="str">
        <f t="shared" si="57"/>
        <v/>
      </c>
      <c r="E170" s="17" t="str">
        <f t="shared" si="63"/>
        <v/>
      </c>
      <c r="F170" s="10"/>
      <c r="G170" s="39" t="s">
        <v>70</v>
      </c>
      <c r="H170" s="21" t="str">
        <f t="shared" si="64"/>
        <v/>
      </c>
      <c r="I170" s="20" t="str">
        <f t="shared" si="58"/>
        <v/>
      </c>
      <c r="J170" s="19" t="str">
        <f t="shared" si="66"/>
        <v/>
      </c>
      <c r="K170" s="11" t="str">
        <f t="shared" si="67"/>
        <v/>
      </c>
      <c r="L170" s="11" t="str">
        <f t="shared" si="68"/>
        <v/>
      </c>
      <c r="M170" s="11" t="str">
        <f t="shared" si="69"/>
        <v/>
      </c>
      <c r="N170" s="11" t="str">
        <f t="shared" si="70"/>
        <v/>
      </c>
      <c r="O170" s="11" t="str">
        <f t="shared" si="71"/>
        <v/>
      </c>
      <c r="P170" s="11" t="str">
        <f t="shared" si="59"/>
        <v/>
      </c>
      <c r="Q170" s="11" t="str">
        <f t="shared" si="60"/>
        <v/>
      </c>
      <c r="R170" s="11" t="str">
        <f t="shared" si="61"/>
        <v/>
      </c>
      <c r="S170" s="11"/>
      <c r="T170" s="73" t="str">
        <f t="shared" si="72"/>
        <v/>
      </c>
      <c r="U170" s="73" t="str">
        <f t="shared" si="73"/>
        <v/>
      </c>
      <c r="V170" s="20" t="str">
        <f t="shared" si="65"/>
        <v/>
      </c>
      <c r="X170" s="49" t="str">
        <f t="shared" si="62"/>
        <v/>
      </c>
      <c r="Y170" s="49" t="str">
        <f t="shared" si="74"/>
        <v/>
      </c>
      <c r="Z170" s="49" t="str">
        <f t="shared" si="75"/>
        <v/>
      </c>
      <c r="AA170" s="49" t="str">
        <f t="shared" si="76"/>
        <v/>
      </c>
    </row>
    <row r="171" spans="2:27" ht="12.75" customHeight="1">
      <c r="B171" s="17" t="str">
        <f t="shared" si="56"/>
        <v/>
      </c>
      <c r="C171" s="17" t="str">
        <f>IF(F171="","",INT((F171-SUM(MOD(DATE(YEAR(F171-MOD(F171-2,7)+3),1,2),{1E+99;7})*{1;-1})+5)/7))</f>
        <v/>
      </c>
      <c r="D171" s="18" t="str">
        <f t="shared" si="57"/>
        <v/>
      </c>
      <c r="E171" s="17" t="str">
        <f t="shared" si="63"/>
        <v/>
      </c>
      <c r="F171" s="10"/>
      <c r="G171" s="39" t="s">
        <v>70</v>
      </c>
      <c r="H171" s="21" t="str">
        <f t="shared" si="64"/>
        <v/>
      </c>
      <c r="I171" s="20" t="str">
        <f t="shared" si="58"/>
        <v/>
      </c>
      <c r="J171" s="19" t="str">
        <f t="shared" si="66"/>
        <v/>
      </c>
      <c r="K171" s="11" t="str">
        <f t="shared" si="67"/>
        <v/>
      </c>
      <c r="L171" s="11" t="str">
        <f t="shared" si="68"/>
        <v/>
      </c>
      <c r="M171" s="11" t="str">
        <f t="shared" si="69"/>
        <v/>
      </c>
      <c r="N171" s="11" t="str">
        <f t="shared" si="70"/>
        <v/>
      </c>
      <c r="O171" s="11" t="str">
        <f t="shared" si="71"/>
        <v/>
      </c>
      <c r="P171" s="11" t="str">
        <f t="shared" si="59"/>
        <v/>
      </c>
      <c r="Q171" s="11" t="str">
        <f t="shared" si="60"/>
        <v/>
      </c>
      <c r="R171" s="11" t="str">
        <f t="shared" si="61"/>
        <v/>
      </c>
      <c r="S171" s="11"/>
      <c r="T171" s="73" t="str">
        <f t="shared" si="72"/>
        <v/>
      </c>
      <c r="U171" s="73" t="str">
        <f t="shared" si="73"/>
        <v/>
      </c>
      <c r="V171" s="20" t="str">
        <f t="shared" si="65"/>
        <v/>
      </c>
      <c r="X171" s="49" t="str">
        <f t="shared" si="62"/>
        <v/>
      </c>
      <c r="Y171" s="49" t="str">
        <f t="shared" si="74"/>
        <v/>
      </c>
      <c r="Z171" s="49" t="str">
        <f t="shared" si="75"/>
        <v/>
      </c>
      <c r="AA171" s="49" t="str">
        <f t="shared" si="76"/>
        <v/>
      </c>
    </row>
    <row r="172" spans="2:27" ht="12.75" customHeight="1">
      <c r="B172" s="17" t="str">
        <f t="shared" si="56"/>
        <v/>
      </c>
      <c r="C172" s="17" t="str">
        <f>IF(F172="","",INT((F172-SUM(MOD(DATE(YEAR(F172-MOD(F172-2,7)+3),1,2),{1E+99;7})*{1;-1})+5)/7))</f>
        <v/>
      </c>
      <c r="D172" s="18" t="str">
        <f t="shared" si="57"/>
        <v/>
      </c>
      <c r="E172" s="17" t="str">
        <f t="shared" si="63"/>
        <v/>
      </c>
      <c r="F172" s="10"/>
      <c r="G172" s="39" t="s">
        <v>70</v>
      </c>
      <c r="H172" s="21" t="str">
        <f t="shared" si="64"/>
        <v/>
      </c>
      <c r="I172" s="20" t="str">
        <f t="shared" si="58"/>
        <v/>
      </c>
      <c r="J172" s="19" t="str">
        <f t="shared" si="66"/>
        <v/>
      </c>
      <c r="K172" s="11" t="str">
        <f t="shared" si="67"/>
        <v/>
      </c>
      <c r="L172" s="11" t="str">
        <f t="shared" si="68"/>
        <v/>
      </c>
      <c r="M172" s="11" t="str">
        <f t="shared" si="69"/>
        <v/>
      </c>
      <c r="N172" s="11" t="str">
        <f t="shared" si="70"/>
        <v/>
      </c>
      <c r="O172" s="11" t="str">
        <f t="shared" si="71"/>
        <v/>
      </c>
      <c r="P172" s="11" t="str">
        <f t="shared" si="59"/>
        <v/>
      </c>
      <c r="Q172" s="11" t="str">
        <f t="shared" si="60"/>
        <v/>
      </c>
      <c r="R172" s="11" t="str">
        <f t="shared" si="61"/>
        <v/>
      </c>
      <c r="S172" s="11"/>
      <c r="T172" s="73" t="str">
        <f t="shared" si="72"/>
        <v/>
      </c>
      <c r="U172" s="73" t="str">
        <f t="shared" si="73"/>
        <v/>
      </c>
      <c r="V172" s="20" t="str">
        <f t="shared" si="65"/>
        <v/>
      </c>
      <c r="X172" s="49" t="str">
        <f t="shared" si="62"/>
        <v/>
      </c>
      <c r="Y172" s="49" t="str">
        <f t="shared" si="74"/>
        <v/>
      </c>
      <c r="Z172" s="49" t="str">
        <f t="shared" si="75"/>
        <v/>
      </c>
      <c r="AA172" s="49" t="str">
        <f t="shared" si="76"/>
        <v/>
      </c>
    </row>
    <row r="173" spans="2:27" ht="12.75" customHeight="1">
      <c r="B173" s="17" t="str">
        <f t="shared" si="56"/>
        <v/>
      </c>
      <c r="C173" s="17" t="str">
        <f>IF(F173="","",INT((F173-SUM(MOD(DATE(YEAR(F173-MOD(F173-2,7)+3),1,2),{1E+99;7})*{1;-1})+5)/7))</f>
        <v/>
      </c>
      <c r="D173" s="18" t="str">
        <f t="shared" si="57"/>
        <v/>
      </c>
      <c r="E173" s="17" t="str">
        <f t="shared" si="63"/>
        <v/>
      </c>
      <c r="F173" s="10"/>
      <c r="G173" s="39" t="s">
        <v>70</v>
      </c>
      <c r="H173" s="21" t="str">
        <f t="shared" si="64"/>
        <v/>
      </c>
      <c r="I173" s="20" t="str">
        <f t="shared" si="58"/>
        <v/>
      </c>
      <c r="J173" s="19" t="str">
        <f t="shared" si="66"/>
        <v/>
      </c>
      <c r="K173" s="11" t="str">
        <f t="shared" si="67"/>
        <v/>
      </c>
      <c r="L173" s="11" t="str">
        <f t="shared" si="68"/>
        <v/>
      </c>
      <c r="M173" s="11" t="str">
        <f t="shared" si="69"/>
        <v/>
      </c>
      <c r="N173" s="11" t="str">
        <f t="shared" si="70"/>
        <v/>
      </c>
      <c r="O173" s="11" t="str">
        <f t="shared" si="71"/>
        <v/>
      </c>
      <c r="P173" s="11" t="str">
        <f t="shared" si="59"/>
        <v/>
      </c>
      <c r="Q173" s="11" t="str">
        <f t="shared" si="60"/>
        <v/>
      </c>
      <c r="R173" s="11" t="str">
        <f t="shared" si="61"/>
        <v/>
      </c>
      <c r="S173" s="11"/>
      <c r="T173" s="73" t="str">
        <f t="shared" si="72"/>
        <v/>
      </c>
      <c r="U173" s="73" t="str">
        <f t="shared" si="73"/>
        <v/>
      </c>
      <c r="V173" s="20" t="str">
        <f t="shared" si="65"/>
        <v/>
      </c>
      <c r="X173" s="49" t="str">
        <f t="shared" si="62"/>
        <v/>
      </c>
      <c r="Y173" s="49" t="str">
        <f t="shared" si="74"/>
        <v/>
      </c>
      <c r="Z173" s="49" t="str">
        <f t="shared" si="75"/>
        <v/>
      </c>
      <c r="AA173" s="49" t="str">
        <f t="shared" si="76"/>
        <v/>
      </c>
    </row>
    <row r="174" spans="2:27" ht="12.75" customHeight="1">
      <c r="B174" s="17" t="str">
        <f t="shared" si="56"/>
        <v/>
      </c>
      <c r="C174" s="17" t="str">
        <f>IF(F174="","",INT((F174-SUM(MOD(DATE(YEAR(F174-MOD(F174-2,7)+3),1,2),{1E+99;7})*{1;-1})+5)/7))</f>
        <v/>
      </c>
      <c r="D174" s="18" t="str">
        <f t="shared" si="57"/>
        <v/>
      </c>
      <c r="E174" s="17" t="str">
        <f t="shared" si="63"/>
        <v/>
      </c>
      <c r="F174" s="10"/>
      <c r="G174" s="39" t="s">
        <v>70</v>
      </c>
      <c r="H174" s="21" t="str">
        <f t="shared" si="64"/>
        <v/>
      </c>
      <c r="I174" s="20" t="str">
        <f t="shared" si="58"/>
        <v/>
      </c>
      <c r="J174" s="19" t="str">
        <f t="shared" si="66"/>
        <v/>
      </c>
      <c r="K174" s="11" t="str">
        <f t="shared" si="67"/>
        <v/>
      </c>
      <c r="L174" s="11" t="str">
        <f t="shared" si="68"/>
        <v/>
      </c>
      <c r="M174" s="11" t="str">
        <f t="shared" si="69"/>
        <v/>
      </c>
      <c r="N174" s="11" t="str">
        <f t="shared" si="70"/>
        <v/>
      </c>
      <c r="O174" s="11" t="str">
        <f t="shared" si="71"/>
        <v/>
      </c>
      <c r="P174" s="11" t="str">
        <f t="shared" si="59"/>
        <v/>
      </c>
      <c r="Q174" s="11" t="str">
        <f t="shared" si="60"/>
        <v/>
      </c>
      <c r="R174" s="11" t="str">
        <f t="shared" si="61"/>
        <v/>
      </c>
      <c r="S174" s="11"/>
      <c r="T174" s="73" t="str">
        <f t="shared" si="72"/>
        <v/>
      </c>
      <c r="U174" s="73" t="str">
        <f t="shared" si="73"/>
        <v/>
      </c>
      <c r="V174" s="20" t="str">
        <f t="shared" si="65"/>
        <v/>
      </c>
      <c r="X174" s="49" t="str">
        <f t="shared" si="62"/>
        <v/>
      </c>
      <c r="Y174" s="49" t="str">
        <f t="shared" si="74"/>
        <v/>
      </c>
      <c r="Z174" s="49" t="str">
        <f t="shared" si="75"/>
        <v/>
      </c>
      <c r="AA174" s="49" t="str">
        <f t="shared" si="76"/>
        <v/>
      </c>
    </row>
    <row r="175" spans="2:27" ht="12.75" customHeight="1">
      <c r="B175" s="17" t="str">
        <f t="shared" si="56"/>
        <v/>
      </c>
      <c r="C175" s="17" t="str">
        <f>IF(F175="","",INT((F175-SUM(MOD(DATE(YEAR(F175-MOD(F175-2,7)+3),1,2),{1E+99;7})*{1;-1})+5)/7))</f>
        <v/>
      </c>
      <c r="D175" s="18" t="str">
        <f t="shared" si="57"/>
        <v/>
      </c>
      <c r="E175" s="17" t="str">
        <f t="shared" si="63"/>
        <v/>
      </c>
      <c r="F175" s="10"/>
      <c r="G175" s="39" t="s">
        <v>70</v>
      </c>
      <c r="H175" s="21" t="str">
        <f t="shared" si="64"/>
        <v/>
      </c>
      <c r="I175" s="20" t="str">
        <f t="shared" si="58"/>
        <v/>
      </c>
      <c r="J175" s="19" t="str">
        <f t="shared" si="66"/>
        <v/>
      </c>
      <c r="K175" s="11" t="str">
        <f t="shared" si="67"/>
        <v/>
      </c>
      <c r="L175" s="11" t="str">
        <f t="shared" si="68"/>
        <v/>
      </c>
      <c r="M175" s="11" t="str">
        <f t="shared" si="69"/>
        <v/>
      </c>
      <c r="N175" s="11" t="str">
        <f t="shared" si="70"/>
        <v/>
      </c>
      <c r="O175" s="11" t="str">
        <f t="shared" si="71"/>
        <v/>
      </c>
      <c r="P175" s="11" t="str">
        <f t="shared" si="59"/>
        <v/>
      </c>
      <c r="Q175" s="11" t="str">
        <f t="shared" si="60"/>
        <v/>
      </c>
      <c r="R175" s="11" t="str">
        <f t="shared" si="61"/>
        <v/>
      </c>
      <c r="S175" s="11"/>
      <c r="T175" s="73" t="str">
        <f t="shared" si="72"/>
        <v/>
      </c>
      <c r="U175" s="73" t="str">
        <f t="shared" si="73"/>
        <v/>
      </c>
      <c r="V175" s="20" t="str">
        <f t="shared" si="65"/>
        <v/>
      </c>
      <c r="X175" s="49" t="str">
        <f t="shared" si="62"/>
        <v/>
      </c>
      <c r="Y175" s="49" t="str">
        <f t="shared" si="74"/>
        <v/>
      </c>
      <c r="Z175" s="49" t="str">
        <f t="shared" si="75"/>
        <v/>
      </c>
      <c r="AA175" s="49" t="str">
        <f t="shared" si="76"/>
        <v/>
      </c>
    </row>
    <row r="176" spans="2:27" ht="12.75" customHeight="1">
      <c r="B176" s="17" t="str">
        <f t="shared" si="56"/>
        <v/>
      </c>
      <c r="C176" s="17" t="str">
        <f>IF(F176="","",INT((F176-SUM(MOD(DATE(YEAR(F176-MOD(F176-2,7)+3),1,2),{1E+99;7})*{1;-1})+5)/7))</f>
        <v/>
      </c>
      <c r="D176" s="18" t="str">
        <f t="shared" si="57"/>
        <v/>
      </c>
      <c r="E176" s="17" t="str">
        <f t="shared" si="63"/>
        <v/>
      </c>
      <c r="F176" s="10"/>
      <c r="G176" s="39" t="s">
        <v>70</v>
      </c>
      <c r="H176" s="21" t="str">
        <f t="shared" si="64"/>
        <v/>
      </c>
      <c r="I176" s="20" t="str">
        <f t="shared" si="58"/>
        <v/>
      </c>
      <c r="J176" s="19" t="str">
        <f t="shared" si="66"/>
        <v/>
      </c>
      <c r="K176" s="11" t="str">
        <f t="shared" si="67"/>
        <v/>
      </c>
      <c r="L176" s="11" t="str">
        <f t="shared" si="68"/>
        <v/>
      </c>
      <c r="M176" s="11" t="str">
        <f t="shared" si="69"/>
        <v/>
      </c>
      <c r="N176" s="11" t="str">
        <f t="shared" si="70"/>
        <v/>
      </c>
      <c r="O176" s="11" t="str">
        <f t="shared" si="71"/>
        <v/>
      </c>
      <c r="P176" s="11" t="str">
        <f t="shared" si="59"/>
        <v/>
      </c>
      <c r="Q176" s="11" t="str">
        <f t="shared" si="60"/>
        <v/>
      </c>
      <c r="R176" s="11" t="str">
        <f t="shared" si="61"/>
        <v/>
      </c>
      <c r="S176" s="11"/>
      <c r="T176" s="73" t="str">
        <f t="shared" si="72"/>
        <v/>
      </c>
      <c r="U176" s="73" t="str">
        <f t="shared" si="73"/>
        <v/>
      </c>
      <c r="V176" s="20" t="str">
        <f t="shared" si="65"/>
        <v/>
      </c>
      <c r="X176" s="49" t="str">
        <f t="shared" si="62"/>
        <v/>
      </c>
      <c r="Y176" s="49" t="str">
        <f t="shared" si="74"/>
        <v/>
      </c>
      <c r="Z176" s="49" t="str">
        <f t="shared" si="75"/>
        <v/>
      </c>
      <c r="AA176" s="49" t="str">
        <f t="shared" si="76"/>
        <v/>
      </c>
    </row>
    <row r="177" spans="2:27" ht="12.75" customHeight="1">
      <c r="B177" s="17" t="str">
        <f t="shared" si="56"/>
        <v/>
      </c>
      <c r="C177" s="17" t="str">
        <f>IF(F177="","",INT((F177-SUM(MOD(DATE(YEAR(F177-MOD(F177-2,7)+3),1,2),{1E+99;7})*{1;-1})+5)/7))</f>
        <v/>
      </c>
      <c r="D177" s="18" t="str">
        <f t="shared" si="57"/>
        <v/>
      </c>
      <c r="E177" s="17" t="str">
        <f t="shared" si="63"/>
        <v/>
      </c>
      <c r="F177" s="10"/>
      <c r="G177" s="39" t="s">
        <v>70</v>
      </c>
      <c r="H177" s="21" t="str">
        <f t="shared" si="64"/>
        <v/>
      </c>
      <c r="I177" s="20" t="str">
        <f t="shared" si="58"/>
        <v/>
      </c>
      <c r="J177" s="19" t="str">
        <f t="shared" si="66"/>
        <v/>
      </c>
      <c r="K177" s="11" t="str">
        <f t="shared" si="67"/>
        <v/>
      </c>
      <c r="L177" s="11" t="str">
        <f t="shared" si="68"/>
        <v/>
      </c>
      <c r="M177" s="11" t="str">
        <f t="shared" si="69"/>
        <v/>
      </c>
      <c r="N177" s="11" t="str">
        <f t="shared" si="70"/>
        <v/>
      </c>
      <c r="O177" s="11" t="str">
        <f t="shared" si="71"/>
        <v/>
      </c>
      <c r="P177" s="11" t="str">
        <f t="shared" si="59"/>
        <v/>
      </c>
      <c r="Q177" s="11" t="str">
        <f t="shared" si="60"/>
        <v/>
      </c>
      <c r="R177" s="11" t="str">
        <f t="shared" si="61"/>
        <v/>
      </c>
      <c r="S177" s="11"/>
      <c r="T177" s="73" t="str">
        <f t="shared" si="72"/>
        <v/>
      </c>
      <c r="U177" s="73" t="str">
        <f t="shared" si="73"/>
        <v/>
      </c>
      <c r="V177" s="20" t="str">
        <f t="shared" si="65"/>
        <v/>
      </c>
      <c r="X177" s="49" t="str">
        <f t="shared" si="62"/>
        <v/>
      </c>
      <c r="Y177" s="49" t="str">
        <f t="shared" si="74"/>
        <v/>
      </c>
      <c r="Z177" s="49" t="str">
        <f t="shared" si="75"/>
        <v/>
      </c>
      <c r="AA177" s="49" t="str">
        <f t="shared" si="76"/>
        <v/>
      </c>
    </row>
    <row r="178" spans="2:27" ht="12.75" customHeight="1">
      <c r="B178" s="17" t="str">
        <f t="shared" si="56"/>
        <v/>
      </c>
      <c r="C178" s="17" t="str">
        <f>IF(F178="","",INT((F178-SUM(MOD(DATE(YEAR(F178-MOD(F178-2,7)+3),1,2),{1E+99;7})*{1;-1})+5)/7))</f>
        <v/>
      </c>
      <c r="D178" s="18" t="str">
        <f t="shared" si="57"/>
        <v/>
      </c>
      <c r="E178" s="17" t="str">
        <f t="shared" si="63"/>
        <v/>
      </c>
      <c r="F178" s="10"/>
      <c r="G178" s="39" t="s">
        <v>70</v>
      </c>
      <c r="H178" s="21" t="str">
        <f t="shared" si="64"/>
        <v/>
      </c>
      <c r="I178" s="20" t="str">
        <f t="shared" si="58"/>
        <v/>
      </c>
      <c r="J178" s="19" t="str">
        <f t="shared" si="66"/>
        <v/>
      </c>
      <c r="K178" s="11" t="str">
        <f t="shared" si="67"/>
        <v/>
      </c>
      <c r="L178" s="11" t="str">
        <f t="shared" si="68"/>
        <v/>
      </c>
      <c r="M178" s="11" t="str">
        <f t="shared" si="69"/>
        <v/>
      </c>
      <c r="N178" s="11" t="str">
        <f t="shared" si="70"/>
        <v/>
      </c>
      <c r="O178" s="11" t="str">
        <f t="shared" si="71"/>
        <v/>
      </c>
      <c r="P178" s="11" t="str">
        <f t="shared" si="59"/>
        <v/>
      </c>
      <c r="Q178" s="11" t="str">
        <f t="shared" si="60"/>
        <v/>
      </c>
      <c r="R178" s="11" t="str">
        <f t="shared" si="61"/>
        <v/>
      </c>
      <c r="S178" s="11"/>
      <c r="T178" s="73" t="str">
        <f t="shared" si="72"/>
        <v/>
      </c>
      <c r="U178" s="73" t="str">
        <f t="shared" si="73"/>
        <v/>
      </c>
      <c r="V178" s="20" t="str">
        <f t="shared" si="65"/>
        <v/>
      </c>
      <c r="X178" s="49" t="str">
        <f t="shared" si="62"/>
        <v/>
      </c>
      <c r="Y178" s="49" t="str">
        <f t="shared" si="74"/>
        <v/>
      </c>
      <c r="Z178" s="49" t="str">
        <f t="shared" si="75"/>
        <v/>
      </c>
      <c r="AA178" s="49" t="str">
        <f t="shared" si="76"/>
        <v/>
      </c>
    </row>
    <row r="179" spans="2:27" ht="12.75" customHeight="1">
      <c r="B179" s="17" t="str">
        <f t="shared" si="56"/>
        <v/>
      </c>
      <c r="C179" s="17" t="str">
        <f>IF(F179="","",INT((F179-SUM(MOD(DATE(YEAR(F179-MOD(F179-2,7)+3),1,2),{1E+99;7})*{1;-1})+5)/7))</f>
        <v/>
      </c>
      <c r="D179" s="18" t="str">
        <f t="shared" si="57"/>
        <v/>
      </c>
      <c r="E179" s="17" t="str">
        <f t="shared" si="63"/>
        <v/>
      </c>
      <c r="F179" s="10"/>
      <c r="G179" s="39" t="s">
        <v>70</v>
      </c>
      <c r="H179" s="21" t="str">
        <f t="shared" si="64"/>
        <v/>
      </c>
      <c r="I179" s="20" t="str">
        <f t="shared" si="58"/>
        <v/>
      </c>
      <c r="J179" s="19" t="str">
        <f t="shared" si="66"/>
        <v/>
      </c>
      <c r="K179" s="11" t="str">
        <f t="shared" si="67"/>
        <v/>
      </c>
      <c r="L179" s="11" t="str">
        <f t="shared" si="68"/>
        <v/>
      </c>
      <c r="M179" s="11" t="str">
        <f t="shared" si="69"/>
        <v/>
      </c>
      <c r="N179" s="11" t="str">
        <f t="shared" si="70"/>
        <v/>
      </c>
      <c r="O179" s="11" t="str">
        <f t="shared" si="71"/>
        <v/>
      </c>
      <c r="P179" s="11" t="str">
        <f t="shared" si="59"/>
        <v/>
      </c>
      <c r="Q179" s="11" t="str">
        <f t="shared" si="60"/>
        <v/>
      </c>
      <c r="R179" s="11" t="str">
        <f t="shared" si="61"/>
        <v/>
      </c>
      <c r="S179" s="11"/>
      <c r="T179" s="73" t="str">
        <f t="shared" si="72"/>
        <v/>
      </c>
      <c r="U179" s="73" t="str">
        <f t="shared" si="73"/>
        <v/>
      </c>
      <c r="V179" s="20" t="str">
        <f t="shared" si="65"/>
        <v/>
      </c>
      <c r="X179" s="49" t="str">
        <f t="shared" si="62"/>
        <v/>
      </c>
      <c r="Y179" s="49" t="str">
        <f t="shared" si="74"/>
        <v/>
      </c>
      <c r="Z179" s="49" t="str">
        <f t="shared" si="75"/>
        <v/>
      </c>
      <c r="AA179" s="49" t="str">
        <f t="shared" si="76"/>
        <v/>
      </c>
    </row>
    <row r="180" spans="2:27" ht="12.75" customHeight="1">
      <c r="B180" s="17" t="str">
        <f t="shared" si="56"/>
        <v/>
      </c>
      <c r="C180" s="17" t="str">
        <f>IF(F180="","",INT((F180-SUM(MOD(DATE(YEAR(F180-MOD(F180-2,7)+3),1,2),{1E+99;7})*{1;-1})+5)/7))</f>
        <v/>
      </c>
      <c r="D180" s="18" t="str">
        <f t="shared" si="57"/>
        <v/>
      </c>
      <c r="E180" s="17" t="str">
        <f t="shared" si="63"/>
        <v/>
      </c>
      <c r="F180" s="10"/>
      <c r="G180" s="39" t="s">
        <v>70</v>
      </c>
      <c r="H180" s="21" t="str">
        <f t="shared" si="64"/>
        <v/>
      </c>
      <c r="I180" s="20" t="str">
        <f t="shared" si="58"/>
        <v/>
      </c>
      <c r="J180" s="19" t="str">
        <f t="shared" si="66"/>
        <v/>
      </c>
      <c r="K180" s="11" t="str">
        <f t="shared" si="67"/>
        <v/>
      </c>
      <c r="L180" s="11" t="str">
        <f t="shared" si="68"/>
        <v/>
      </c>
      <c r="M180" s="11" t="str">
        <f t="shared" si="69"/>
        <v/>
      </c>
      <c r="N180" s="11" t="str">
        <f t="shared" si="70"/>
        <v/>
      </c>
      <c r="O180" s="11" t="str">
        <f t="shared" si="71"/>
        <v/>
      </c>
      <c r="P180" s="11" t="str">
        <f t="shared" si="59"/>
        <v/>
      </c>
      <c r="Q180" s="11" t="str">
        <f t="shared" si="60"/>
        <v/>
      </c>
      <c r="R180" s="11" t="str">
        <f t="shared" si="61"/>
        <v/>
      </c>
      <c r="S180" s="11"/>
      <c r="T180" s="73" t="str">
        <f t="shared" si="72"/>
        <v/>
      </c>
      <c r="U180" s="73" t="str">
        <f t="shared" si="73"/>
        <v/>
      </c>
      <c r="V180" s="20" t="str">
        <f t="shared" si="65"/>
        <v/>
      </c>
      <c r="X180" s="49" t="str">
        <f t="shared" si="62"/>
        <v/>
      </c>
      <c r="Y180" s="49" t="str">
        <f t="shared" si="74"/>
        <v/>
      </c>
      <c r="Z180" s="49" t="str">
        <f t="shared" si="75"/>
        <v/>
      </c>
      <c r="AA180" s="49" t="str">
        <f t="shared" si="76"/>
        <v/>
      </c>
    </row>
    <row r="181" spans="2:27" ht="12.75" customHeight="1">
      <c r="B181" s="17" t="str">
        <f t="shared" si="56"/>
        <v/>
      </c>
      <c r="C181" s="17" t="str">
        <f>IF(F181="","",INT((F181-SUM(MOD(DATE(YEAR(F181-MOD(F181-2,7)+3),1,2),{1E+99;7})*{1;-1})+5)/7))</f>
        <v/>
      </c>
      <c r="D181" s="18" t="str">
        <f t="shared" si="57"/>
        <v/>
      </c>
      <c r="E181" s="17" t="str">
        <f t="shared" si="63"/>
        <v/>
      </c>
      <c r="F181" s="10"/>
      <c r="G181" s="39" t="s">
        <v>70</v>
      </c>
      <c r="H181" s="21" t="str">
        <f t="shared" si="64"/>
        <v/>
      </c>
      <c r="I181" s="20" t="str">
        <f t="shared" si="58"/>
        <v/>
      </c>
      <c r="J181" s="19" t="str">
        <f t="shared" si="66"/>
        <v/>
      </c>
      <c r="K181" s="11" t="str">
        <f t="shared" si="67"/>
        <v/>
      </c>
      <c r="L181" s="11" t="str">
        <f t="shared" si="68"/>
        <v/>
      </c>
      <c r="M181" s="11" t="str">
        <f t="shared" si="69"/>
        <v/>
      </c>
      <c r="N181" s="11" t="str">
        <f t="shared" si="70"/>
        <v/>
      </c>
      <c r="O181" s="11" t="str">
        <f t="shared" si="71"/>
        <v/>
      </c>
      <c r="P181" s="11" t="str">
        <f t="shared" si="59"/>
        <v/>
      </c>
      <c r="Q181" s="11" t="str">
        <f t="shared" si="60"/>
        <v/>
      </c>
      <c r="R181" s="11" t="str">
        <f t="shared" si="61"/>
        <v/>
      </c>
      <c r="S181" s="11"/>
      <c r="T181" s="73" t="str">
        <f t="shared" si="72"/>
        <v/>
      </c>
      <c r="U181" s="73" t="str">
        <f t="shared" si="73"/>
        <v/>
      </c>
      <c r="V181" s="20" t="str">
        <f t="shared" si="65"/>
        <v/>
      </c>
      <c r="X181" s="49" t="str">
        <f t="shared" si="62"/>
        <v/>
      </c>
      <c r="Y181" s="49" t="str">
        <f t="shared" si="74"/>
        <v/>
      </c>
      <c r="Z181" s="49" t="str">
        <f t="shared" si="75"/>
        <v/>
      </c>
      <c r="AA181" s="49" t="str">
        <f t="shared" si="76"/>
        <v/>
      </c>
    </row>
    <row r="182" spans="2:27" ht="12.75" customHeight="1">
      <c r="B182" s="17" t="str">
        <f t="shared" si="56"/>
        <v/>
      </c>
      <c r="C182" s="17" t="str">
        <f>IF(F182="","",INT((F182-SUM(MOD(DATE(YEAR(F182-MOD(F182-2,7)+3),1,2),{1E+99;7})*{1;-1})+5)/7))</f>
        <v/>
      </c>
      <c r="D182" s="18" t="str">
        <f t="shared" si="57"/>
        <v/>
      </c>
      <c r="E182" s="17" t="str">
        <f t="shared" si="63"/>
        <v/>
      </c>
      <c r="F182" s="10"/>
      <c r="G182" s="39" t="s">
        <v>70</v>
      </c>
      <c r="H182" s="21" t="str">
        <f t="shared" si="64"/>
        <v/>
      </c>
      <c r="I182" s="20" t="str">
        <f t="shared" si="58"/>
        <v/>
      </c>
      <c r="J182" s="19" t="str">
        <f t="shared" si="66"/>
        <v/>
      </c>
      <c r="K182" s="11" t="str">
        <f t="shared" si="67"/>
        <v/>
      </c>
      <c r="L182" s="11" t="str">
        <f t="shared" si="68"/>
        <v/>
      </c>
      <c r="M182" s="11" t="str">
        <f t="shared" si="69"/>
        <v/>
      </c>
      <c r="N182" s="11" t="str">
        <f t="shared" si="70"/>
        <v/>
      </c>
      <c r="O182" s="11" t="str">
        <f t="shared" si="71"/>
        <v/>
      </c>
      <c r="P182" s="11" t="str">
        <f t="shared" si="59"/>
        <v/>
      </c>
      <c r="Q182" s="11" t="str">
        <f t="shared" si="60"/>
        <v/>
      </c>
      <c r="R182" s="11" t="str">
        <f t="shared" si="61"/>
        <v/>
      </c>
      <c r="S182" s="11"/>
      <c r="T182" s="73" t="str">
        <f t="shared" si="72"/>
        <v/>
      </c>
      <c r="U182" s="73" t="str">
        <f t="shared" si="73"/>
        <v/>
      </c>
      <c r="V182" s="20" t="str">
        <f t="shared" si="65"/>
        <v/>
      </c>
      <c r="X182" s="49" t="str">
        <f t="shared" si="62"/>
        <v/>
      </c>
      <c r="Y182" s="49" t="str">
        <f t="shared" si="74"/>
        <v/>
      </c>
      <c r="Z182" s="49" t="str">
        <f t="shared" si="75"/>
        <v/>
      </c>
      <c r="AA182" s="49" t="str">
        <f t="shared" si="76"/>
        <v/>
      </c>
    </row>
    <row r="183" spans="2:27" ht="12.75" customHeight="1">
      <c r="B183" s="17" t="str">
        <f t="shared" si="56"/>
        <v/>
      </c>
      <c r="C183" s="17" t="str">
        <f>IF(F183="","",INT((F183-SUM(MOD(DATE(YEAR(F183-MOD(F183-2,7)+3),1,2),{1E+99;7})*{1;-1})+5)/7))</f>
        <v/>
      </c>
      <c r="D183" s="18" t="str">
        <f t="shared" si="57"/>
        <v/>
      </c>
      <c r="E183" s="17" t="str">
        <f t="shared" si="63"/>
        <v/>
      </c>
      <c r="F183" s="10"/>
      <c r="G183" s="39" t="s">
        <v>70</v>
      </c>
      <c r="H183" s="21" t="str">
        <f t="shared" si="64"/>
        <v/>
      </c>
      <c r="I183" s="20" t="str">
        <f t="shared" si="58"/>
        <v/>
      </c>
      <c r="J183" s="19" t="str">
        <f t="shared" si="66"/>
        <v/>
      </c>
      <c r="K183" s="11" t="str">
        <f t="shared" si="67"/>
        <v/>
      </c>
      <c r="L183" s="11" t="str">
        <f t="shared" si="68"/>
        <v/>
      </c>
      <c r="M183" s="11" t="str">
        <f t="shared" si="69"/>
        <v/>
      </c>
      <c r="N183" s="11" t="str">
        <f t="shared" si="70"/>
        <v/>
      </c>
      <c r="O183" s="11" t="str">
        <f t="shared" si="71"/>
        <v/>
      </c>
      <c r="P183" s="11" t="str">
        <f t="shared" si="59"/>
        <v/>
      </c>
      <c r="Q183" s="11" t="str">
        <f t="shared" si="60"/>
        <v/>
      </c>
      <c r="R183" s="11" t="str">
        <f t="shared" si="61"/>
        <v/>
      </c>
      <c r="S183" s="11"/>
      <c r="T183" s="73" t="str">
        <f t="shared" si="72"/>
        <v/>
      </c>
      <c r="U183" s="73" t="str">
        <f t="shared" si="73"/>
        <v/>
      </c>
      <c r="V183" s="20" t="str">
        <f t="shared" si="65"/>
        <v/>
      </c>
      <c r="X183" s="49" t="str">
        <f t="shared" si="62"/>
        <v/>
      </c>
      <c r="Y183" s="49" t="str">
        <f t="shared" si="74"/>
        <v/>
      </c>
      <c r="Z183" s="49" t="str">
        <f t="shared" si="75"/>
        <v/>
      </c>
      <c r="AA183" s="49" t="str">
        <f t="shared" si="76"/>
        <v/>
      </c>
    </row>
    <row r="184" spans="2:27" ht="12.75" customHeight="1">
      <c r="B184" s="17" t="str">
        <f t="shared" si="56"/>
        <v/>
      </c>
      <c r="C184" s="17" t="str">
        <f>IF(F184="","",INT((F184-SUM(MOD(DATE(YEAR(F184-MOD(F184-2,7)+3),1,2),{1E+99;7})*{1;-1})+5)/7))</f>
        <v/>
      </c>
      <c r="D184" s="18" t="str">
        <f t="shared" si="57"/>
        <v/>
      </c>
      <c r="E184" s="17" t="str">
        <f t="shared" si="63"/>
        <v/>
      </c>
      <c r="F184" s="10"/>
      <c r="G184" s="39" t="s">
        <v>70</v>
      </c>
      <c r="H184" s="21" t="str">
        <f t="shared" si="64"/>
        <v/>
      </c>
      <c r="I184" s="20" t="str">
        <f t="shared" si="58"/>
        <v/>
      </c>
      <c r="J184" s="19" t="str">
        <f t="shared" si="66"/>
        <v/>
      </c>
      <c r="K184" s="11" t="str">
        <f t="shared" si="67"/>
        <v/>
      </c>
      <c r="L184" s="11" t="str">
        <f t="shared" si="68"/>
        <v/>
      </c>
      <c r="M184" s="11" t="str">
        <f t="shared" si="69"/>
        <v/>
      </c>
      <c r="N184" s="11" t="str">
        <f t="shared" si="70"/>
        <v/>
      </c>
      <c r="O184" s="11" t="str">
        <f t="shared" si="71"/>
        <v/>
      </c>
      <c r="P184" s="11" t="str">
        <f t="shared" si="59"/>
        <v/>
      </c>
      <c r="Q184" s="11" t="str">
        <f t="shared" si="60"/>
        <v/>
      </c>
      <c r="R184" s="11" t="str">
        <f t="shared" si="61"/>
        <v/>
      </c>
      <c r="S184" s="11"/>
      <c r="T184" s="73" t="str">
        <f t="shared" si="72"/>
        <v/>
      </c>
      <c r="U184" s="73" t="str">
        <f t="shared" si="73"/>
        <v/>
      </c>
      <c r="V184" s="20" t="str">
        <f t="shared" si="65"/>
        <v/>
      </c>
      <c r="X184" s="49" t="str">
        <f t="shared" si="62"/>
        <v/>
      </c>
      <c r="Y184" s="49" t="str">
        <f t="shared" si="74"/>
        <v/>
      </c>
      <c r="Z184" s="49" t="str">
        <f t="shared" si="75"/>
        <v/>
      </c>
      <c r="AA184" s="49" t="str">
        <f t="shared" si="76"/>
        <v/>
      </c>
    </row>
    <row r="185" spans="2:27" ht="12.75" customHeight="1">
      <c r="B185" s="17" t="str">
        <f t="shared" si="56"/>
        <v/>
      </c>
      <c r="C185" s="17" t="str">
        <f>IF(F185="","",INT((F185-SUM(MOD(DATE(YEAR(F185-MOD(F185-2,7)+3),1,2),{1E+99;7})*{1;-1})+5)/7))</f>
        <v/>
      </c>
      <c r="D185" s="18" t="str">
        <f t="shared" si="57"/>
        <v/>
      </c>
      <c r="E185" s="17" t="str">
        <f t="shared" si="63"/>
        <v/>
      </c>
      <c r="F185" s="10"/>
      <c r="G185" s="39" t="s">
        <v>70</v>
      </c>
      <c r="H185" s="21" t="str">
        <f t="shared" si="64"/>
        <v/>
      </c>
      <c r="I185" s="20" t="str">
        <f t="shared" si="58"/>
        <v/>
      </c>
      <c r="J185" s="19" t="str">
        <f t="shared" si="66"/>
        <v/>
      </c>
      <c r="K185" s="11" t="str">
        <f t="shared" si="67"/>
        <v/>
      </c>
      <c r="L185" s="11" t="str">
        <f t="shared" si="68"/>
        <v/>
      </c>
      <c r="M185" s="11" t="str">
        <f t="shared" si="69"/>
        <v/>
      </c>
      <c r="N185" s="11" t="str">
        <f t="shared" si="70"/>
        <v/>
      </c>
      <c r="O185" s="11" t="str">
        <f t="shared" si="71"/>
        <v/>
      </c>
      <c r="P185" s="11" t="str">
        <f t="shared" si="59"/>
        <v/>
      </c>
      <c r="Q185" s="11" t="str">
        <f t="shared" si="60"/>
        <v/>
      </c>
      <c r="R185" s="11" t="str">
        <f t="shared" si="61"/>
        <v/>
      </c>
      <c r="S185" s="11"/>
      <c r="T185" s="73" t="str">
        <f t="shared" si="72"/>
        <v/>
      </c>
      <c r="U185" s="73" t="str">
        <f t="shared" si="73"/>
        <v/>
      </c>
      <c r="V185" s="20" t="str">
        <f t="shared" si="65"/>
        <v/>
      </c>
      <c r="X185" s="49" t="str">
        <f t="shared" si="62"/>
        <v/>
      </c>
      <c r="Y185" s="49" t="str">
        <f t="shared" si="74"/>
        <v/>
      </c>
      <c r="Z185" s="49" t="str">
        <f t="shared" si="75"/>
        <v/>
      </c>
      <c r="AA185" s="49" t="str">
        <f t="shared" si="76"/>
        <v/>
      </c>
    </row>
    <row r="186" spans="2:27" ht="12.75" customHeight="1">
      <c r="B186" s="17" t="str">
        <f t="shared" si="56"/>
        <v/>
      </c>
      <c r="C186" s="17" t="str">
        <f>IF(F186="","",INT((F186-SUM(MOD(DATE(YEAR(F186-MOD(F186-2,7)+3),1,2),{1E+99;7})*{1;-1})+5)/7))</f>
        <v/>
      </c>
      <c r="D186" s="18" t="str">
        <f t="shared" si="57"/>
        <v/>
      </c>
      <c r="E186" s="17" t="str">
        <f t="shared" si="63"/>
        <v/>
      </c>
      <c r="F186" s="10"/>
      <c r="G186" s="39" t="s">
        <v>70</v>
      </c>
      <c r="H186" s="21" t="str">
        <f t="shared" si="64"/>
        <v/>
      </c>
      <c r="I186" s="20" t="str">
        <f t="shared" si="58"/>
        <v/>
      </c>
      <c r="J186" s="19" t="str">
        <f t="shared" si="66"/>
        <v/>
      </c>
      <c r="K186" s="11" t="str">
        <f t="shared" si="67"/>
        <v/>
      </c>
      <c r="L186" s="11" t="str">
        <f t="shared" si="68"/>
        <v/>
      </c>
      <c r="M186" s="11" t="str">
        <f t="shared" si="69"/>
        <v/>
      </c>
      <c r="N186" s="11" t="str">
        <f t="shared" si="70"/>
        <v/>
      </c>
      <c r="O186" s="11" t="str">
        <f t="shared" si="71"/>
        <v/>
      </c>
      <c r="P186" s="11" t="str">
        <f t="shared" si="59"/>
        <v/>
      </c>
      <c r="Q186" s="11" t="str">
        <f t="shared" si="60"/>
        <v/>
      </c>
      <c r="R186" s="11" t="str">
        <f t="shared" si="61"/>
        <v/>
      </c>
      <c r="S186" s="11"/>
      <c r="T186" s="73" t="str">
        <f t="shared" si="72"/>
        <v/>
      </c>
      <c r="U186" s="73" t="str">
        <f t="shared" si="73"/>
        <v/>
      </c>
      <c r="V186" s="20" t="str">
        <f t="shared" si="65"/>
        <v/>
      </c>
      <c r="X186" s="49" t="str">
        <f t="shared" si="62"/>
        <v/>
      </c>
      <c r="Y186" s="49" t="str">
        <f t="shared" si="74"/>
        <v/>
      </c>
      <c r="Z186" s="49" t="str">
        <f t="shared" si="75"/>
        <v/>
      </c>
      <c r="AA186" s="49" t="str">
        <f t="shared" si="76"/>
        <v/>
      </c>
    </row>
    <row r="187" spans="2:27" ht="12.75" customHeight="1">
      <c r="B187" s="17" t="str">
        <f t="shared" si="56"/>
        <v/>
      </c>
      <c r="C187" s="17" t="str">
        <f>IF(F187="","",INT((F187-SUM(MOD(DATE(YEAR(F187-MOD(F187-2,7)+3),1,2),{1E+99;7})*{1;-1})+5)/7))</f>
        <v/>
      </c>
      <c r="D187" s="18" t="str">
        <f t="shared" si="57"/>
        <v/>
      </c>
      <c r="E187" s="17" t="str">
        <f t="shared" si="63"/>
        <v/>
      </c>
      <c r="F187" s="10"/>
      <c r="G187" s="39" t="s">
        <v>70</v>
      </c>
      <c r="H187" s="21" t="str">
        <f t="shared" si="64"/>
        <v/>
      </c>
      <c r="I187" s="20" t="str">
        <f t="shared" si="58"/>
        <v/>
      </c>
      <c r="J187" s="19" t="str">
        <f t="shared" si="66"/>
        <v/>
      </c>
      <c r="K187" s="11" t="str">
        <f t="shared" si="67"/>
        <v/>
      </c>
      <c r="L187" s="11" t="str">
        <f t="shared" si="68"/>
        <v/>
      </c>
      <c r="M187" s="11" t="str">
        <f t="shared" si="69"/>
        <v/>
      </c>
      <c r="N187" s="11" t="str">
        <f t="shared" si="70"/>
        <v/>
      </c>
      <c r="O187" s="11" t="str">
        <f t="shared" si="71"/>
        <v/>
      </c>
      <c r="P187" s="11" t="str">
        <f t="shared" si="59"/>
        <v/>
      </c>
      <c r="Q187" s="11" t="str">
        <f t="shared" si="60"/>
        <v/>
      </c>
      <c r="R187" s="11" t="str">
        <f t="shared" si="61"/>
        <v/>
      </c>
      <c r="S187" s="11"/>
      <c r="T187" s="73" t="str">
        <f t="shared" si="72"/>
        <v/>
      </c>
      <c r="U187" s="73" t="str">
        <f t="shared" si="73"/>
        <v/>
      </c>
      <c r="V187" s="20" t="str">
        <f t="shared" si="65"/>
        <v/>
      </c>
      <c r="X187" s="49" t="str">
        <f t="shared" si="62"/>
        <v/>
      </c>
      <c r="Y187" s="49" t="str">
        <f t="shared" si="74"/>
        <v/>
      </c>
      <c r="Z187" s="49" t="str">
        <f t="shared" si="75"/>
        <v/>
      </c>
      <c r="AA187" s="49" t="str">
        <f t="shared" si="76"/>
        <v/>
      </c>
    </row>
    <row r="188" spans="2:27" ht="12.75" customHeight="1">
      <c r="B188" s="17" t="str">
        <f t="shared" si="56"/>
        <v/>
      </c>
      <c r="C188" s="17" t="str">
        <f>IF(F188="","",INT((F188-SUM(MOD(DATE(YEAR(F188-MOD(F188-2,7)+3),1,2),{1E+99;7})*{1;-1})+5)/7))</f>
        <v/>
      </c>
      <c r="D188" s="18" t="str">
        <f t="shared" si="57"/>
        <v/>
      </c>
      <c r="E188" s="17" t="str">
        <f t="shared" si="63"/>
        <v/>
      </c>
      <c r="F188" s="10"/>
      <c r="G188" s="39" t="s">
        <v>70</v>
      </c>
      <c r="H188" s="21" t="str">
        <f t="shared" si="64"/>
        <v/>
      </c>
      <c r="I188" s="20" t="str">
        <f t="shared" si="58"/>
        <v/>
      </c>
      <c r="J188" s="19" t="str">
        <f t="shared" si="66"/>
        <v/>
      </c>
      <c r="K188" s="11" t="str">
        <f t="shared" si="67"/>
        <v/>
      </c>
      <c r="L188" s="11" t="str">
        <f t="shared" si="68"/>
        <v/>
      </c>
      <c r="M188" s="11" t="str">
        <f t="shared" si="69"/>
        <v/>
      </c>
      <c r="N188" s="11" t="str">
        <f t="shared" si="70"/>
        <v/>
      </c>
      <c r="O188" s="11" t="str">
        <f t="shared" si="71"/>
        <v/>
      </c>
      <c r="P188" s="11" t="str">
        <f t="shared" si="59"/>
        <v/>
      </c>
      <c r="Q188" s="11" t="str">
        <f t="shared" si="60"/>
        <v/>
      </c>
      <c r="R188" s="11" t="str">
        <f t="shared" si="61"/>
        <v/>
      </c>
      <c r="S188" s="11"/>
      <c r="T188" s="73" t="str">
        <f t="shared" si="72"/>
        <v/>
      </c>
      <c r="U188" s="73" t="str">
        <f t="shared" si="73"/>
        <v/>
      </c>
      <c r="V188" s="20" t="str">
        <f t="shared" si="65"/>
        <v/>
      </c>
      <c r="X188" s="49" t="str">
        <f t="shared" si="62"/>
        <v/>
      </c>
      <c r="Y188" s="49" t="str">
        <f t="shared" si="74"/>
        <v/>
      </c>
      <c r="Z188" s="49" t="str">
        <f t="shared" si="75"/>
        <v/>
      </c>
      <c r="AA188" s="49" t="str">
        <f t="shared" si="76"/>
        <v/>
      </c>
    </row>
    <row r="189" spans="2:27" ht="12.75" customHeight="1">
      <c r="B189" s="17" t="str">
        <f t="shared" si="56"/>
        <v/>
      </c>
      <c r="C189" s="17" t="str">
        <f>IF(F189="","",INT((F189-SUM(MOD(DATE(YEAR(F189-MOD(F189-2,7)+3),1,2),{1E+99;7})*{1;-1})+5)/7))</f>
        <v/>
      </c>
      <c r="D189" s="18" t="str">
        <f t="shared" si="57"/>
        <v/>
      </c>
      <c r="E189" s="17" t="str">
        <f t="shared" si="63"/>
        <v/>
      </c>
      <c r="F189" s="10"/>
      <c r="G189" s="39" t="s">
        <v>70</v>
      </c>
      <c r="H189" s="21" t="str">
        <f t="shared" si="64"/>
        <v/>
      </c>
      <c r="I189" s="20" t="str">
        <f t="shared" si="58"/>
        <v/>
      </c>
      <c r="J189" s="19" t="str">
        <f t="shared" si="66"/>
        <v/>
      </c>
      <c r="K189" s="11" t="str">
        <f t="shared" si="67"/>
        <v/>
      </c>
      <c r="L189" s="11" t="str">
        <f t="shared" si="68"/>
        <v/>
      </c>
      <c r="M189" s="11" t="str">
        <f t="shared" si="69"/>
        <v/>
      </c>
      <c r="N189" s="11" t="str">
        <f t="shared" si="70"/>
        <v/>
      </c>
      <c r="O189" s="11" t="str">
        <f t="shared" si="71"/>
        <v/>
      </c>
      <c r="P189" s="11" t="str">
        <f t="shared" si="59"/>
        <v/>
      </c>
      <c r="Q189" s="11" t="str">
        <f t="shared" si="60"/>
        <v/>
      </c>
      <c r="R189" s="11" t="str">
        <f t="shared" si="61"/>
        <v/>
      </c>
      <c r="S189" s="11"/>
      <c r="T189" s="73" t="str">
        <f t="shared" si="72"/>
        <v/>
      </c>
      <c r="U189" s="73" t="str">
        <f t="shared" si="73"/>
        <v/>
      </c>
      <c r="V189" s="20" t="str">
        <f t="shared" si="65"/>
        <v/>
      </c>
      <c r="X189" s="49" t="str">
        <f t="shared" si="62"/>
        <v/>
      </c>
      <c r="Y189" s="49" t="str">
        <f t="shared" si="74"/>
        <v/>
      </c>
      <c r="Z189" s="49" t="str">
        <f t="shared" si="75"/>
        <v/>
      </c>
      <c r="AA189" s="49" t="str">
        <f t="shared" si="76"/>
        <v/>
      </c>
    </row>
    <row r="190" spans="2:27" ht="12.75" customHeight="1">
      <c r="B190" s="17" t="str">
        <f t="shared" si="56"/>
        <v/>
      </c>
      <c r="C190" s="17" t="str">
        <f>IF(F190="","",INT((F190-SUM(MOD(DATE(YEAR(F190-MOD(F190-2,7)+3),1,2),{1E+99;7})*{1;-1})+5)/7))</f>
        <v/>
      </c>
      <c r="D190" s="18" t="str">
        <f t="shared" si="57"/>
        <v/>
      </c>
      <c r="E190" s="17" t="str">
        <f t="shared" si="63"/>
        <v/>
      </c>
      <c r="F190" s="10"/>
      <c r="G190" s="39" t="s">
        <v>70</v>
      </c>
      <c r="H190" s="21" t="str">
        <f t="shared" si="64"/>
        <v/>
      </c>
      <c r="I190" s="20" t="str">
        <f t="shared" si="58"/>
        <v/>
      </c>
      <c r="J190" s="19" t="str">
        <f t="shared" si="66"/>
        <v/>
      </c>
      <c r="K190" s="11" t="str">
        <f t="shared" si="67"/>
        <v/>
      </c>
      <c r="L190" s="11" t="str">
        <f t="shared" si="68"/>
        <v/>
      </c>
      <c r="M190" s="11" t="str">
        <f t="shared" si="69"/>
        <v/>
      </c>
      <c r="N190" s="11" t="str">
        <f t="shared" si="70"/>
        <v/>
      </c>
      <c r="O190" s="11" t="str">
        <f t="shared" si="71"/>
        <v/>
      </c>
      <c r="P190" s="11" t="str">
        <f t="shared" si="59"/>
        <v/>
      </c>
      <c r="Q190" s="11" t="str">
        <f t="shared" si="60"/>
        <v/>
      </c>
      <c r="R190" s="11" t="str">
        <f t="shared" si="61"/>
        <v/>
      </c>
      <c r="S190" s="11"/>
      <c r="T190" s="73" t="str">
        <f t="shared" si="72"/>
        <v/>
      </c>
      <c r="U190" s="73" t="str">
        <f t="shared" si="73"/>
        <v/>
      </c>
      <c r="V190" s="20" t="str">
        <f t="shared" si="65"/>
        <v/>
      </c>
      <c r="X190" s="49" t="str">
        <f t="shared" si="62"/>
        <v/>
      </c>
      <c r="Y190" s="49" t="str">
        <f t="shared" si="74"/>
        <v/>
      </c>
      <c r="Z190" s="49" t="str">
        <f t="shared" si="75"/>
        <v/>
      </c>
      <c r="AA190" s="49" t="str">
        <f t="shared" si="76"/>
        <v/>
      </c>
    </row>
    <row r="191" spans="2:27" ht="12.75" customHeight="1">
      <c r="B191" s="17" t="str">
        <f t="shared" si="56"/>
        <v/>
      </c>
      <c r="C191" s="17" t="str">
        <f>IF(F191="","",INT((F191-SUM(MOD(DATE(YEAR(F191-MOD(F191-2,7)+3),1,2),{1E+99;7})*{1;-1})+5)/7))</f>
        <v/>
      </c>
      <c r="D191" s="18" t="str">
        <f t="shared" si="57"/>
        <v/>
      </c>
      <c r="E191" s="17" t="str">
        <f t="shared" si="63"/>
        <v/>
      </c>
      <c r="F191" s="10"/>
      <c r="G191" s="39" t="s">
        <v>70</v>
      </c>
      <c r="H191" s="21" t="str">
        <f t="shared" si="64"/>
        <v/>
      </c>
      <c r="I191" s="20" t="str">
        <f t="shared" si="58"/>
        <v/>
      </c>
      <c r="J191" s="19" t="str">
        <f t="shared" si="66"/>
        <v/>
      </c>
      <c r="K191" s="11" t="str">
        <f t="shared" si="67"/>
        <v/>
      </c>
      <c r="L191" s="11" t="str">
        <f t="shared" si="68"/>
        <v/>
      </c>
      <c r="M191" s="11" t="str">
        <f t="shared" si="69"/>
        <v/>
      </c>
      <c r="N191" s="11" t="str">
        <f t="shared" si="70"/>
        <v/>
      </c>
      <c r="O191" s="11" t="str">
        <f t="shared" si="71"/>
        <v/>
      </c>
      <c r="P191" s="11" t="str">
        <f t="shared" si="59"/>
        <v/>
      </c>
      <c r="Q191" s="11" t="str">
        <f t="shared" si="60"/>
        <v/>
      </c>
      <c r="R191" s="11" t="str">
        <f t="shared" si="61"/>
        <v/>
      </c>
      <c r="S191" s="11"/>
      <c r="T191" s="73" t="str">
        <f t="shared" si="72"/>
        <v/>
      </c>
      <c r="U191" s="73" t="str">
        <f t="shared" si="73"/>
        <v/>
      </c>
      <c r="V191" s="20" t="str">
        <f t="shared" si="65"/>
        <v/>
      </c>
      <c r="X191" s="49" t="str">
        <f t="shared" si="62"/>
        <v/>
      </c>
      <c r="Y191" s="49" t="str">
        <f t="shared" si="74"/>
        <v/>
      </c>
      <c r="Z191" s="49" t="str">
        <f t="shared" si="75"/>
        <v/>
      </c>
      <c r="AA191" s="49" t="str">
        <f t="shared" si="76"/>
        <v/>
      </c>
    </row>
    <row r="192" spans="2:27" ht="12.75" customHeight="1">
      <c r="B192" s="17" t="str">
        <f t="shared" si="56"/>
        <v/>
      </c>
      <c r="C192" s="17" t="str">
        <f>IF(F192="","",INT((F192-SUM(MOD(DATE(YEAR(F192-MOD(F192-2,7)+3),1,2),{1E+99;7})*{1;-1})+5)/7))</f>
        <v/>
      </c>
      <c r="D192" s="18" t="str">
        <f t="shared" si="57"/>
        <v/>
      </c>
      <c r="E192" s="17" t="str">
        <f t="shared" si="63"/>
        <v/>
      </c>
      <c r="F192" s="10"/>
      <c r="G192" s="39" t="s">
        <v>70</v>
      </c>
      <c r="H192" s="21" t="str">
        <f t="shared" si="64"/>
        <v/>
      </c>
      <c r="I192" s="20" t="str">
        <f t="shared" si="58"/>
        <v/>
      </c>
      <c r="J192" s="19" t="str">
        <f t="shared" si="66"/>
        <v/>
      </c>
      <c r="K192" s="11" t="str">
        <f t="shared" si="67"/>
        <v/>
      </c>
      <c r="L192" s="11" t="str">
        <f t="shared" si="68"/>
        <v/>
      </c>
      <c r="M192" s="11" t="str">
        <f t="shared" si="69"/>
        <v/>
      </c>
      <c r="N192" s="11" t="str">
        <f t="shared" si="70"/>
        <v/>
      </c>
      <c r="O192" s="11" t="str">
        <f t="shared" si="71"/>
        <v/>
      </c>
      <c r="P192" s="11" t="str">
        <f t="shared" si="59"/>
        <v/>
      </c>
      <c r="Q192" s="11" t="str">
        <f t="shared" si="60"/>
        <v/>
      </c>
      <c r="R192" s="11" t="str">
        <f t="shared" si="61"/>
        <v/>
      </c>
      <c r="S192" s="11"/>
      <c r="T192" s="73" t="str">
        <f t="shared" si="72"/>
        <v/>
      </c>
      <c r="U192" s="73" t="str">
        <f t="shared" si="73"/>
        <v/>
      </c>
      <c r="V192" s="20" t="str">
        <f t="shared" si="65"/>
        <v/>
      </c>
      <c r="X192" s="49" t="str">
        <f t="shared" si="62"/>
        <v/>
      </c>
      <c r="Y192" s="49" t="str">
        <f t="shared" si="74"/>
        <v/>
      </c>
      <c r="Z192" s="49" t="str">
        <f t="shared" si="75"/>
        <v/>
      </c>
      <c r="AA192" s="49" t="str">
        <f t="shared" si="76"/>
        <v/>
      </c>
    </row>
    <row r="193" spans="2:27" ht="12.75" customHeight="1">
      <c r="B193" s="17" t="str">
        <f t="shared" si="56"/>
        <v/>
      </c>
      <c r="C193" s="17" t="str">
        <f>IF(F193="","",INT((F193-SUM(MOD(DATE(YEAR(F193-MOD(F193-2,7)+3),1,2),{1E+99;7})*{1;-1})+5)/7))</f>
        <v/>
      </c>
      <c r="D193" s="18" t="str">
        <f t="shared" si="57"/>
        <v/>
      </c>
      <c r="E193" s="17" t="str">
        <f t="shared" si="63"/>
        <v/>
      </c>
      <c r="F193" s="10"/>
      <c r="G193" s="39" t="s">
        <v>70</v>
      </c>
      <c r="H193" s="21" t="str">
        <f t="shared" si="64"/>
        <v/>
      </c>
      <c r="I193" s="20" t="str">
        <f t="shared" si="58"/>
        <v/>
      </c>
      <c r="J193" s="19" t="str">
        <f t="shared" si="66"/>
        <v/>
      </c>
      <c r="K193" s="11" t="str">
        <f t="shared" si="67"/>
        <v/>
      </c>
      <c r="L193" s="11" t="str">
        <f t="shared" si="68"/>
        <v/>
      </c>
      <c r="M193" s="11" t="str">
        <f t="shared" si="69"/>
        <v/>
      </c>
      <c r="N193" s="11" t="str">
        <f t="shared" si="70"/>
        <v/>
      </c>
      <c r="O193" s="11" t="str">
        <f t="shared" si="71"/>
        <v/>
      </c>
      <c r="P193" s="11" t="str">
        <f t="shared" si="59"/>
        <v/>
      </c>
      <c r="Q193" s="11" t="str">
        <f t="shared" si="60"/>
        <v/>
      </c>
      <c r="R193" s="11" t="str">
        <f t="shared" si="61"/>
        <v/>
      </c>
      <c r="S193" s="11"/>
      <c r="T193" s="73" t="str">
        <f t="shared" si="72"/>
        <v/>
      </c>
      <c r="U193" s="73" t="str">
        <f t="shared" si="73"/>
        <v/>
      </c>
      <c r="V193" s="20" t="str">
        <f t="shared" si="65"/>
        <v/>
      </c>
      <c r="X193" s="49" t="str">
        <f t="shared" si="62"/>
        <v/>
      </c>
      <c r="Y193" s="49" t="str">
        <f t="shared" si="74"/>
        <v/>
      </c>
      <c r="Z193" s="49" t="str">
        <f t="shared" si="75"/>
        <v/>
      </c>
      <c r="AA193" s="49" t="str">
        <f t="shared" si="76"/>
        <v/>
      </c>
    </row>
    <row r="194" spans="2:27" ht="12.75" customHeight="1">
      <c r="B194" s="17" t="str">
        <f t="shared" si="56"/>
        <v/>
      </c>
      <c r="C194" s="17" t="str">
        <f>IF(F194="","",INT((F194-SUM(MOD(DATE(YEAR(F194-MOD(F194-2,7)+3),1,2),{1E+99;7})*{1;-1})+5)/7))</f>
        <v/>
      </c>
      <c r="D194" s="18" t="str">
        <f t="shared" si="57"/>
        <v/>
      </c>
      <c r="E194" s="17" t="str">
        <f t="shared" si="63"/>
        <v/>
      </c>
      <c r="F194" s="10"/>
      <c r="G194" s="39" t="s">
        <v>70</v>
      </c>
      <c r="H194" s="21" t="str">
        <f t="shared" si="64"/>
        <v/>
      </c>
      <c r="I194" s="20" t="str">
        <f t="shared" si="58"/>
        <v/>
      </c>
      <c r="J194" s="19" t="str">
        <f t="shared" si="66"/>
        <v/>
      </c>
      <c r="K194" s="11" t="str">
        <f t="shared" si="67"/>
        <v/>
      </c>
      <c r="L194" s="11" t="str">
        <f t="shared" si="68"/>
        <v/>
      </c>
      <c r="M194" s="11" t="str">
        <f t="shared" si="69"/>
        <v/>
      </c>
      <c r="N194" s="11" t="str">
        <f t="shared" si="70"/>
        <v/>
      </c>
      <c r="O194" s="11" t="str">
        <f t="shared" si="71"/>
        <v/>
      </c>
      <c r="P194" s="11" t="str">
        <f t="shared" si="59"/>
        <v/>
      </c>
      <c r="Q194" s="11" t="str">
        <f t="shared" si="60"/>
        <v/>
      </c>
      <c r="R194" s="11" t="str">
        <f t="shared" si="61"/>
        <v/>
      </c>
      <c r="S194" s="11"/>
      <c r="T194" s="73" t="str">
        <f t="shared" si="72"/>
        <v/>
      </c>
      <c r="U194" s="73" t="str">
        <f t="shared" si="73"/>
        <v/>
      </c>
      <c r="V194" s="20" t="str">
        <f t="shared" si="65"/>
        <v/>
      </c>
      <c r="X194" s="49" t="str">
        <f t="shared" si="62"/>
        <v/>
      </c>
      <c r="Y194" s="49" t="str">
        <f t="shared" si="74"/>
        <v/>
      </c>
      <c r="Z194" s="49" t="str">
        <f t="shared" si="75"/>
        <v/>
      </c>
      <c r="AA194" s="49" t="str">
        <f t="shared" si="76"/>
        <v/>
      </c>
    </row>
    <row r="195" spans="2:27" ht="12.75" customHeight="1">
      <c r="B195" s="17" t="str">
        <f t="shared" si="56"/>
        <v/>
      </c>
      <c r="C195" s="17" t="str">
        <f>IF(F195="","",INT((F195-SUM(MOD(DATE(YEAR(F195-MOD(F195-2,7)+3),1,2),{1E+99;7})*{1;-1})+5)/7))</f>
        <v/>
      </c>
      <c r="D195" s="18" t="str">
        <f t="shared" si="57"/>
        <v/>
      </c>
      <c r="E195" s="17" t="str">
        <f t="shared" si="63"/>
        <v/>
      </c>
      <c r="F195" s="10"/>
      <c r="G195" s="39" t="s">
        <v>70</v>
      </c>
      <c r="H195" s="21" t="str">
        <f t="shared" si="64"/>
        <v/>
      </c>
      <c r="I195" s="20" t="str">
        <f t="shared" si="58"/>
        <v/>
      </c>
      <c r="J195" s="19" t="str">
        <f t="shared" si="66"/>
        <v/>
      </c>
      <c r="K195" s="11" t="str">
        <f t="shared" si="67"/>
        <v/>
      </c>
      <c r="L195" s="11" t="str">
        <f t="shared" si="68"/>
        <v/>
      </c>
      <c r="M195" s="11" t="str">
        <f t="shared" si="69"/>
        <v/>
      </c>
      <c r="N195" s="11" t="str">
        <f t="shared" si="70"/>
        <v/>
      </c>
      <c r="O195" s="11" t="str">
        <f t="shared" si="71"/>
        <v/>
      </c>
      <c r="P195" s="11" t="str">
        <f t="shared" si="59"/>
        <v/>
      </c>
      <c r="Q195" s="11" t="str">
        <f t="shared" si="60"/>
        <v/>
      </c>
      <c r="R195" s="11" t="str">
        <f t="shared" si="61"/>
        <v/>
      </c>
      <c r="S195" s="11"/>
      <c r="T195" s="73" t="str">
        <f t="shared" si="72"/>
        <v/>
      </c>
      <c r="U195" s="73" t="str">
        <f t="shared" si="73"/>
        <v/>
      </c>
      <c r="V195" s="20" t="str">
        <f t="shared" si="65"/>
        <v/>
      </c>
      <c r="X195" s="49" t="str">
        <f t="shared" si="62"/>
        <v/>
      </c>
      <c r="Y195" s="49" t="str">
        <f t="shared" si="74"/>
        <v/>
      </c>
      <c r="Z195" s="49" t="str">
        <f t="shared" si="75"/>
        <v/>
      </c>
      <c r="AA195" s="49" t="str">
        <f t="shared" si="76"/>
        <v/>
      </c>
    </row>
    <row r="196" spans="2:27" ht="12.75" customHeight="1">
      <c r="B196" s="17" t="str">
        <f t="shared" si="56"/>
        <v/>
      </c>
      <c r="C196" s="17" t="str">
        <f>IF(F196="","",INT((F196-SUM(MOD(DATE(YEAR(F196-MOD(F196-2,7)+3),1,2),{1E+99;7})*{1;-1})+5)/7))</f>
        <v/>
      </c>
      <c r="D196" s="18" t="str">
        <f t="shared" si="57"/>
        <v/>
      </c>
      <c r="E196" s="17" t="str">
        <f t="shared" si="63"/>
        <v/>
      </c>
      <c r="F196" s="10"/>
      <c r="G196" s="39" t="s">
        <v>70</v>
      </c>
      <c r="H196" s="21" t="str">
        <f t="shared" si="64"/>
        <v/>
      </c>
      <c r="I196" s="20" t="str">
        <f t="shared" si="58"/>
        <v/>
      </c>
      <c r="J196" s="19" t="str">
        <f t="shared" si="66"/>
        <v/>
      </c>
      <c r="K196" s="11" t="str">
        <f t="shared" si="67"/>
        <v/>
      </c>
      <c r="L196" s="11" t="str">
        <f t="shared" si="68"/>
        <v/>
      </c>
      <c r="M196" s="11" t="str">
        <f t="shared" si="69"/>
        <v/>
      </c>
      <c r="N196" s="11" t="str">
        <f t="shared" si="70"/>
        <v/>
      </c>
      <c r="O196" s="11" t="str">
        <f t="shared" si="71"/>
        <v/>
      </c>
      <c r="P196" s="11" t="str">
        <f t="shared" si="59"/>
        <v/>
      </c>
      <c r="Q196" s="11" t="str">
        <f t="shared" si="60"/>
        <v/>
      </c>
      <c r="R196" s="11" t="str">
        <f t="shared" si="61"/>
        <v/>
      </c>
      <c r="S196" s="11"/>
      <c r="T196" s="73" t="str">
        <f t="shared" si="72"/>
        <v/>
      </c>
      <c r="U196" s="73" t="str">
        <f t="shared" si="73"/>
        <v/>
      </c>
      <c r="V196" s="20" t="str">
        <f t="shared" si="65"/>
        <v/>
      </c>
      <c r="X196" s="49" t="str">
        <f t="shared" si="62"/>
        <v/>
      </c>
      <c r="Y196" s="49" t="str">
        <f t="shared" si="74"/>
        <v/>
      </c>
      <c r="Z196" s="49" t="str">
        <f t="shared" si="75"/>
        <v/>
      </c>
      <c r="AA196" s="49" t="str">
        <f t="shared" si="76"/>
        <v/>
      </c>
    </row>
    <row r="197" spans="2:27" ht="12.75" customHeight="1">
      <c r="B197" s="17" t="str">
        <f t="shared" si="56"/>
        <v/>
      </c>
      <c r="C197" s="17" t="str">
        <f>IF(F197="","",INT((F197-SUM(MOD(DATE(YEAR(F197-MOD(F197-2,7)+3),1,2),{1E+99;7})*{1;-1})+5)/7))</f>
        <v/>
      </c>
      <c r="D197" s="18" t="str">
        <f t="shared" si="57"/>
        <v/>
      </c>
      <c r="E197" s="17" t="str">
        <f t="shared" si="63"/>
        <v/>
      </c>
      <c r="F197" s="10"/>
      <c r="G197" s="39" t="s">
        <v>70</v>
      </c>
      <c r="H197" s="21" t="str">
        <f t="shared" si="64"/>
        <v/>
      </c>
      <c r="I197" s="20" t="str">
        <f t="shared" si="58"/>
        <v/>
      </c>
      <c r="J197" s="19" t="str">
        <f t="shared" si="66"/>
        <v/>
      </c>
      <c r="K197" s="11" t="str">
        <f t="shared" si="67"/>
        <v/>
      </c>
      <c r="L197" s="11" t="str">
        <f t="shared" si="68"/>
        <v/>
      </c>
      <c r="M197" s="11" t="str">
        <f t="shared" si="69"/>
        <v/>
      </c>
      <c r="N197" s="11" t="str">
        <f t="shared" si="70"/>
        <v/>
      </c>
      <c r="O197" s="11" t="str">
        <f t="shared" si="71"/>
        <v/>
      </c>
      <c r="P197" s="11" t="str">
        <f t="shared" si="59"/>
        <v/>
      </c>
      <c r="Q197" s="11" t="str">
        <f t="shared" si="60"/>
        <v/>
      </c>
      <c r="R197" s="11" t="str">
        <f t="shared" si="61"/>
        <v/>
      </c>
      <c r="S197" s="11"/>
      <c r="T197" s="73" t="str">
        <f t="shared" si="72"/>
        <v/>
      </c>
      <c r="U197" s="73" t="str">
        <f t="shared" si="73"/>
        <v/>
      </c>
      <c r="V197" s="20" t="str">
        <f t="shared" si="65"/>
        <v/>
      </c>
      <c r="X197" s="49" t="str">
        <f t="shared" si="62"/>
        <v/>
      </c>
      <c r="Y197" s="49" t="str">
        <f t="shared" si="74"/>
        <v/>
      </c>
      <c r="Z197" s="49" t="str">
        <f t="shared" si="75"/>
        <v/>
      </c>
      <c r="AA197" s="49" t="str">
        <f t="shared" si="76"/>
        <v/>
      </c>
    </row>
    <row r="198" spans="2:27" ht="12.75" customHeight="1">
      <c r="B198" s="17" t="str">
        <f t="shared" si="56"/>
        <v/>
      </c>
      <c r="C198" s="17" t="str">
        <f>IF(F198="","",INT((F198-SUM(MOD(DATE(YEAR(F198-MOD(F198-2,7)+3),1,2),{1E+99;7})*{1;-1})+5)/7))</f>
        <v/>
      </c>
      <c r="D198" s="18" t="str">
        <f t="shared" si="57"/>
        <v/>
      </c>
      <c r="E198" s="17" t="str">
        <f t="shared" si="63"/>
        <v/>
      </c>
      <c r="F198" s="10"/>
      <c r="G198" s="39" t="s">
        <v>70</v>
      </c>
      <c r="H198" s="21" t="str">
        <f t="shared" si="64"/>
        <v/>
      </c>
      <c r="I198" s="20" t="str">
        <f t="shared" si="58"/>
        <v/>
      </c>
      <c r="J198" s="19" t="str">
        <f t="shared" si="66"/>
        <v/>
      </c>
      <c r="K198" s="11" t="str">
        <f t="shared" si="67"/>
        <v/>
      </c>
      <c r="L198" s="11" t="str">
        <f t="shared" si="68"/>
        <v/>
      </c>
      <c r="M198" s="11" t="str">
        <f t="shared" si="69"/>
        <v/>
      </c>
      <c r="N198" s="11" t="str">
        <f t="shared" si="70"/>
        <v/>
      </c>
      <c r="O198" s="11" t="str">
        <f t="shared" si="71"/>
        <v/>
      </c>
      <c r="P198" s="11" t="str">
        <f t="shared" si="59"/>
        <v/>
      </c>
      <c r="Q198" s="11" t="str">
        <f t="shared" si="60"/>
        <v/>
      </c>
      <c r="R198" s="11" t="str">
        <f t="shared" si="61"/>
        <v/>
      </c>
      <c r="S198" s="11"/>
      <c r="T198" s="73" t="str">
        <f t="shared" si="72"/>
        <v/>
      </c>
      <c r="U198" s="73" t="str">
        <f t="shared" si="73"/>
        <v/>
      </c>
      <c r="V198" s="20" t="str">
        <f t="shared" si="65"/>
        <v/>
      </c>
      <c r="X198" s="49" t="str">
        <f t="shared" si="62"/>
        <v/>
      </c>
      <c r="Y198" s="49" t="str">
        <f t="shared" si="74"/>
        <v/>
      </c>
      <c r="Z198" s="49" t="str">
        <f t="shared" si="75"/>
        <v/>
      </c>
      <c r="AA198" s="49" t="str">
        <f t="shared" si="76"/>
        <v/>
      </c>
    </row>
    <row r="199" spans="2:27" ht="12.75" customHeight="1">
      <c r="B199" s="17" t="str">
        <f t="shared" si="56"/>
        <v/>
      </c>
      <c r="C199" s="17" t="str">
        <f>IF(F199="","",INT((F199-SUM(MOD(DATE(YEAR(F199-MOD(F199-2,7)+3),1,2),{1E+99;7})*{1;-1})+5)/7))</f>
        <v/>
      </c>
      <c r="D199" s="18" t="str">
        <f t="shared" si="57"/>
        <v/>
      </c>
      <c r="E199" s="17" t="str">
        <f t="shared" si="63"/>
        <v/>
      </c>
      <c r="F199" s="10"/>
      <c r="G199" s="39" t="s">
        <v>70</v>
      </c>
      <c r="H199" s="21" t="str">
        <f t="shared" si="64"/>
        <v/>
      </c>
      <c r="I199" s="20" t="str">
        <f t="shared" si="58"/>
        <v/>
      </c>
      <c r="J199" s="19" t="str">
        <f t="shared" si="66"/>
        <v/>
      </c>
      <c r="K199" s="11" t="str">
        <f t="shared" si="67"/>
        <v/>
      </c>
      <c r="L199" s="11" t="str">
        <f t="shared" si="68"/>
        <v/>
      </c>
      <c r="M199" s="11" t="str">
        <f t="shared" si="69"/>
        <v/>
      </c>
      <c r="N199" s="11" t="str">
        <f t="shared" si="70"/>
        <v/>
      </c>
      <c r="O199" s="11" t="str">
        <f t="shared" si="71"/>
        <v/>
      </c>
      <c r="P199" s="11" t="str">
        <f t="shared" si="59"/>
        <v/>
      </c>
      <c r="Q199" s="11" t="str">
        <f t="shared" si="60"/>
        <v/>
      </c>
      <c r="R199" s="11" t="str">
        <f t="shared" si="61"/>
        <v/>
      </c>
      <c r="S199" s="11"/>
      <c r="T199" s="73" t="str">
        <f t="shared" si="72"/>
        <v/>
      </c>
      <c r="U199" s="73" t="str">
        <f t="shared" si="73"/>
        <v/>
      </c>
      <c r="V199" s="20" t="str">
        <f t="shared" si="65"/>
        <v/>
      </c>
      <c r="X199" s="49" t="str">
        <f t="shared" si="62"/>
        <v/>
      </c>
      <c r="Y199" s="49" t="str">
        <f t="shared" si="74"/>
        <v/>
      </c>
      <c r="Z199" s="49" t="str">
        <f t="shared" si="75"/>
        <v/>
      </c>
      <c r="AA199" s="49" t="str">
        <f t="shared" si="76"/>
        <v/>
      </c>
    </row>
    <row r="200" spans="2:27" ht="12.75" customHeight="1">
      <c r="B200" s="17" t="str">
        <f t="shared" si="56"/>
        <v/>
      </c>
      <c r="C200" s="17" t="str">
        <f>IF(F200="","",INT((F200-SUM(MOD(DATE(YEAR(F200-MOD(F200-2,7)+3),1,2),{1E+99;7})*{1;-1})+5)/7))</f>
        <v/>
      </c>
      <c r="D200" s="18" t="str">
        <f t="shared" si="57"/>
        <v/>
      </c>
      <c r="E200" s="17" t="str">
        <f t="shared" si="63"/>
        <v/>
      </c>
      <c r="F200" s="10"/>
      <c r="G200" s="39" t="s">
        <v>70</v>
      </c>
      <c r="H200" s="21" t="str">
        <f t="shared" si="64"/>
        <v/>
      </c>
      <c r="I200" s="20" t="str">
        <f t="shared" si="58"/>
        <v/>
      </c>
      <c r="J200" s="19" t="str">
        <f t="shared" si="66"/>
        <v/>
      </c>
      <c r="K200" s="11" t="str">
        <f t="shared" si="67"/>
        <v/>
      </c>
      <c r="L200" s="11" t="str">
        <f t="shared" si="68"/>
        <v/>
      </c>
      <c r="M200" s="11" t="str">
        <f t="shared" si="69"/>
        <v/>
      </c>
      <c r="N200" s="11" t="str">
        <f t="shared" si="70"/>
        <v/>
      </c>
      <c r="O200" s="11" t="str">
        <f t="shared" si="71"/>
        <v/>
      </c>
      <c r="P200" s="11" t="str">
        <f t="shared" si="59"/>
        <v/>
      </c>
      <c r="Q200" s="11" t="str">
        <f t="shared" si="60"/>
        <v/>
      </c>
      <c r="R200" s="11" t="str">
        <f t="shared" si="61"/>
        <v/>
      </c>
      <c r="S200" s="11"/>
      <c r="T200" s="73" t="str">
        <f t="shared" si="72"/>
        <v/>
      </c>
      <c r="U200" s="73" t="str">
        <f t="shared" si="73"/>
        <v/>
      </c>
      <c r="V200" s="20" t="str">
        <f t="shared" si="65"/>
        <v/>
      </c>
      <c r="X200" s="49" t="str">
        <f t="shared" si="62"/>
        <v/>
      </c>
      <c r="Y200" s="49" t="str">
        <f t="shared" si="74"/>
        <v/>
      </c>
      <c r="Z200" s="49" t="str">
        <f t="shared" si="75"/>
        <v/>
      </c>
      <c r="AA200" s="49" t="str">
        <f t="shared" si="76"/>
        <v/>
      </c>
    </row>
    <row r="201" spans="2:27" ht="12.75" customHeight="1">
      <c r="B201" s="17" t="str">
        <f t="shared" si="56"/>
        <v/>
      </c>
      <c r="C201" s="17" t="str">
        <f>IF(F201="","",INT((F201-SUM(MOD(DATE(YEAR(F201-MOD(F201-2,7)+3),1,2),{1E+99;7})*{1;-1})+5)/7))</f>
        <v/>
      </c>
      <c r="D201" s="18" t="str">
        <f t="shared" si="57"/>
        <v/>
      </c>
      <c r="E201" s="17" t="str">
        <f t="shared" si="63"/>
        <v/>
      </c>
      <c r="F201" s="10"/>
      <c r="G201" s="39" t="s">
        <v>70</v>
      </c>
      <c r="H201" s="21" t="str">
        <f t="shared" si="64"/>
        <v/>
      </c>
      <c r="I201" s="20" t="str">
        <f t="shared" si="58"/>
        <v/>
      </c>
      <c r="J201" s="19" t="str">
        <f t="shared" si="66"/>
        <v/>
      </c>
      <c r="K201" s="11" t="str">
        <f t="shared" si="67"/>
        <v/>
      </c>
      <c r="L201" s="11" t="str">
        <f t="shared" si="68"/>
        <v/>
      </c>
      <c r="M201" s="11" t="str">
        <f t="shared" si="69"/>
        <v/>
      </c>
      <c r="N201" s="11" t="str">
        <f t="shared" si="70"/>
        <v/>
      </c>
      <c r="O201" s="11" t="str">
        <f t="shared" si="71"/>
        <v/>
      </c>
      <c r="P201" s="11" t="str">
        <f t="shared" si="59"/>
        <v/>
      </c>
      <c r="Q201" s="11" t="str">
        <f t="shared" si="60"/>
        <v/>
      </c>
      <c r="R201" s="11" t="str">
        <f t="shared" si="61"/>
        <v/>
      </c>
      <c r="S201" s="11"/>
      <c r="T201" s="73" t="str">
        <f t="shared" si="72"/>
        <v/>
      </c>
      <c r="U201" s="73" t="str">
        <f t="shared" si="73"/>
        <v/>
      </c>
      <c r="V201" s="20" t="str">
        <f t="shared" si="65"/>
        <v/>
      </c>
      <c r="X201" s="49" t="str">
        <f t="shared" si="62"/>
        <v/>
      </c>
      <c r="Y201" s="49" t="str">
        <f t="shared" si="74"/>
        <v/>
      </c>
      <c r="Z201" s="49" t="str">
        <f t="shared" si="75"/>
        <v/>
      </c>
      <c r="AA201" s="49" t="str">
        <f t="shared" si="76"/>
        <v/>
      </c>
    </row>
    <row r="202" spans="2:27" ht="12.75" customHeight="1">
      <c r="B202" s="17" t="str">
        <f t="shared" si="56"/>
        <v/>
      </c>
      <c r="C202" s="17" t="str">
        <f>IF(F202="","",INT((F202-SUM(MOD(DATE(YEAR(F202-MOD(F202-2,7)+3),1,2),{1E+99;7})*{1;-1})+5)/7))</f>
        <v/>
      </c>
      <c r="D202" s="18" t="str">
        <f t="shared" si="57"/>
        <v/>
      </c>
      <c r="E202" s="17" t="str">
        <f t="shared" si="63"/>
        <v/>
      </c>
      <c r="F202" s="10"/>
      <c r="G202" s="39" t="s">
        <v>70</v>
      </c>
      <c r="H202" s="21" t="str">
        <f t="shared" si="64"/>
        <v/>
      </c>
      <c r="I202" s="20" t="str">
        <f t="shared" si="58"/>
        <v/>
      </c>
      <c r="J202" s="19" t="str">
        <f t="shared" si="66"/>
        <v/>
      </c>
      <c r="K202" s="11" t="str">
        <f t="shared" si="67"/>
        <v/>
      </c>
      <c r="L202" s="11" t="str">
        <f t="shared" si="68"/>
        <v/>
      </c>
      <c r="M202" s="11" t="str">
        <f t="shared" si="69"/>
        <v/>
      </c>
      <c r="N202" s="11" t="str">
        <f t="shared" si="70"/>
        <v/>
      </c>
      <c r="O202" s="11" t="str">
        <f t="shared" si="71"/>
        <v/>
      </c>
      <c r="P202" s="11" t="str">
        <f t="shared" si="59"/>
        <v/>
      </c>
      <c r="Q202" s="11" t="str">
        <f t="shared" si="60"/>
        <v/>
      </c>
      <c r="R202" s="11" t="str">
        <f t="shared" si="61"/>
        <v/>
      </c>
      <c r="S202" s="11"/>
      <c r="T202" s="73" t="str">
        <f t="shared" si="72"/>
        <v/>
      </c>
      <c r="U202" s="73" t="str">
        <f t="shared" si="73"/>
        <v/>
      </c>
      <c r="V202" s="20" t="str">
        <f t="shared" si="65"/>
        <v/>
      </c>
      <c r="X202" s="49" t="str">
        <f t="shared" si="62"/>
        <v/>
      </c>
      <c r="Y202" s="49" t="str">
        <f t="shared" si="74"/>
        <v/>
      </c>
      <c r="Z202" s="49" t="str">
        <f t="shared" si="75"/>
        <v/>
      </c>
      <c r="AA202" s="49" t="str">
        <f t="shared" si="76"/>
        <v/>
      </c>
    </row>
    <row r="203" spans="2:27" ht="12.75" customHeight="1">
      <c r="B203" s="17" t="str">
        <f t="shared" si="56"/>
        <v/>
      </c>
      <c r="C203" s="17" t="str">
        <f>IF(F203="","",INT((F203-SUM(MOD(DATE(YEAR(F203-MOD(F203-2,7)+3),1,2),{1E+99;7})*{1;-1})+5)/7))</f>
        <v/>
      </c>
      <c r="D203" s="18" t="str">
        <f t="shared" si="57"/>
        <v/>
      </c>
      <c r="E203" s="17" t="str">
        <f t="shared" si="63"/>
        <v/>
      </c>
      <c r="F203" s="10"/>
      <c r="G203" s="39" t="s">
        <v>70</v>
      </c>
      <c r="H203" s="21" t="str">
        <f t="shared" si="64"/>
        <v/>
      </c>
      <c r="I203" s="20" t="str">
        <f t="shared" si="58"/>
        <v/>
      </c>
      <c r="J203" s="19" t="str">
        <f t="shared" si="66"/>
        <v/>
      </c>
      <c r="K203" s="11" t="str">
        <f t="shared" si="67"/>
        <v/>
      </c>
      <c r="L203" s="11" t="str">
        <f t="shared" si="68"/>
        <v/>
      </c>
      <c r="M203" s="11" t="str">
        <f t="shared" si="69"/>
        <v/>
      </c>
      <c r="N203" s="11" t="str">
        <f t="shared" si="70"/>
        <v/>
      </c>
      <c r="O203" s="11" t="str">
        <f t="shared" si="71"/>
        <v/>
      </c>
      <c r="P203" s="11" t="str">
        <f t="shared" si="59"/>
        <v/>
      </c>
      <c r="Q203" s="11" t="str">
        <f t="shared" si="60"/>
        <v/>
      </c>
      <c r="R203" s="11" t="str">
        <f t="shared" si="61"/>
        <v/>
      </c>
      <c r="S203" s="11"/>
      <c r="T203" s="73" t="str">
        <f t="shared" si="72"/>
        <v/>
      </c>
      <c r="U203" s="73" t="str">
        <f t="shared" si="73"/>
        <v/>
      </c>
      <c r="V203" s="20" t="str">
        <f t="shared" si="65"/>
        <v/>
      </c>
      <c r="X203" s="49" t="str">
        <f t="shared" si="62"/>
        <v/>
      </c>
      <c r="Y203" s="49" t="str">
        <f t="shared" si="74"/>
        <v/>
      </c>
      <c r="Z203" s="49" t="str">
        <f t="shared" si="75"/>
        <v/>
      </c>
      <c r="AA203" s="49" t="str">
        <f t="shared" si="76"/>
        <v/>
      </c>
    </row>
    <row r="204" spans="2:27" ht="12.75" customHeight="1">
      <c r="B204" s="17" t="str">
        <f t="shared" si="56"/>
        <v/>
      </c>
      <c r="C204" s="17" t="str">
        <f>IF(F204="","",INT((F204-SUM(MOD(DATE(YEAR(F204-MOD(F204-2,7)+3),1,2),{1E+99;7})*{1;-1})+5)/7))</f>
        <v/>
      </c>
      <c r="D204" s="18" t="str">
        <f t="shared" si="57"/>
        <v/>
      </c>
      <c r="E204" s="17" t="str">
        <f t="shared" si="63"/>
        <v/>
      </c>
      <c r="F204" s="10"/>
      <c r="G204" s="39" t="s">
        <v>70</v>
      </c>
      <c r="H204" s="21" t="str">
        <f t="shared" si="64"/>
        <v/>
      </c>
      <c r="I204" s="20" t="str">
        <f t="shared" si="58"/>
        <v/>
      </c>
      <c r="J204" s="19" t="str">
        <f t="shared" si="66"/>
        <v/>
      </c>
      <c r="K204" s="11" t="str">
        <f t="shared" si="67"/>
        <v/>
      </c>
      <c r="L204" s="11" t="str">
        <f t="shared" si="68"/>
        <v/>
      </c>
      <c r="M204" s="11" t="str">
        <f t="shared" si="69"/>
        <v/>
      </c>
      <c r="N204" s="11" t="str">
        <f t="shared" si="70"/>
        <v/>
      </c>
      <c r="O204" s="11" t="str">
        <f t="shared" si="71"/>
        <v/>
      </c>
      <c r="P204" s="11" t="str">
        <f t="shared" si="59"/>
        <v/>
      </c>
      <c r="Q204" s="11" t="str">
        <f t="shared" si="60"/>
        <v/>
      </c>
      <c r="R204" s="11" t="str">
        <f t="shared" si="61"/>
        <v/>
      </c>
      <c r="S204" s="11"/>
      <c r="T204" s="73" t="str">
        <f t="shared" si="72"/>
        <v/>
      </c>
      <c r="U204" s="73" t="str">
        <f t="shared" si="73"/>
        <v/>
      </c>
      <c r="V204" s="20" t="str">
        <f t="shared" si="65"/>
        <v/>
      </c>
      <c r="X204" s="49" t="str">
        <f t="shared" si="62"/>
        <v/>
      </c>
      <c r="Y204" s="49" t="str">
        <f t="shared" si="74"/>
        <v/>
      </c>
      <c r="Z204" s="49" t="str">
        <f t="shared" si="75"/>
        <v/>
      </c>
      <c r="AA204" s="49" t="str">
        <f t="shared" si="76"/>
        <v/>
      </c>
    </row>
    <row r="205" spans="2:27" ht="12.75" customHeight="1">
      <c r="B205" s="17" t="str">
        <f t="shared" si="56"/>
        <v/>
      </c>
      <c r="C205" s="17" t="str">
        <f>IF(F205="","",INT((F205-SUM(MOD(DATE(YEAR(F205-MOD(F205-2,7)+3),1,2),{1E+99;7})*{1;-1})+5)/7))</f>
        <v/>
      </c>
      <c r="D205" s="18" t="str">
        <f t="shared" si="57"/>
        <v/>
      </c>
      <c r="E205" s="17" t="str">
        <f t="shared" si="63"/>
        <v/>
      </c>
      <c r="F205" s="10"/>
      <c r="G205" s="39" t="s">
        <v>70</v>
      </c>
      <c r="H205" s="21" t="str">
        <f t="shared" si="64"/>
        <v/>
      </c>
      <c r="I205" s="20" t="str">
        <f t="shared" si="58"/>
        <v/>
      </c>
      <c r="J205" s="19" t="str">
        <f t="shared" si="66"/>
        <v/>
      </c>
      <c r="K205" s="11" t="str">
        <f t="shared" si="67"/>
        <v/>
      </c>
      <c r="L205" s="11" t="str">
        <f t="shared" si="68"/>
        <v/>
      </c>
      <c r="M205" s="11" t="str">
        <f t="shared" si="69"/>
        <v/>
      </c>
      <c r="N205" s="11" t="str">
        <f t="shared" si="70"/>
        <v/>
      </c>
      <c r="O205" s="11" t="str">
        <f t="shared" si="71"/>
        <v/>
      </c>
      <c r="P205" s="11" t="str">
        <f t="shared" si="59"/>
        <v/>
      </c>
      <c r="Q205" s="11" t="str">
        <f t="shared" si="60"/>
        <v/>
      </c>
      <c r="R205" s="11" t="str">
        <f t="shared" si="61"/>
        <v/>
      </c>
      <c r="S205" s="11"/>
      <c r="T205" s="73" t="str">
        <f t="shared" si="72"/>
        <v/>
      </c>
      <c r="U205" s="73" t="str">
        <f t="shared" si="73"/>
        <v/>
      </c>
      <c r="V205" s="20" t="str">
        <f t="shared" si="65"/>
        <v/>
      </c>
      <c r="X205" s="49" t="str">
        <f t="shared" si="62"/>
        <v/>
      </c>
      <c r="Y205" s="49" t="str">
        <f t="shared" si="74"/>
        <v/>
      </c>
      <c r="Z205" s="49" t="str">
        <f t="shared" si="75"/>
        <v/>
      </c>
      <c r="AA205" s="49" t="str">
        <f t="shared" si="76"/>
        <v/>
      </c>
    </row>
    <row r="206" spans="2:27" ht="12.75" customHeight="1">
      <c r="B206" s="17" t="str">
        <f t="shared" ref="B206:B269" si="77">IF(F206="","",MONTH(F206))</f>
        <v/>
      </c>
      <c r="C206" s="17" t="str">
        <f>IF(F206="","",INT((F206-SUM(MOD(DATE(YEAR(F206-MOD(F206-2,7)+3),1,2),{1E+99;7})*{1;-1})+5)/7))</f>
        <v/>
      </c>
      <c r="D206" s="18" t="str">
        <f t="shared" ref="D206:D269" si="78">IF(F206="","",F206)</f>
        <v/>
      </c>
      <c r="E206" s="17" t="str">
        <f t="shared" si="63"/>
        <v/>
      </c>
      <c r="F206" s="10"/>
      <c r="G206" s="39" t="s">
        <v>70</v>
      </c>
      <c r="H206" s="21" t="str">
        <f t="shared" si="64"/>
        <v/>
      </c>
      <c r="I206" s="20" t="str">
        <f t="shared" ref="I206:I269" si="79">IF(J206="","",IF(F205="","",J206-H206))</f>
        <v/>
      </c>
      <c r="J206" s="19" t="str">
        <f t="shared" si="66"/>
        <v/>
      </c>
      <c r="K206" s="11" t="str">
        <f t="shared" si="67"/>
        <v/>
      </c>
      <c r="L206" s="11" t="str">
        <f t="shared" si="68"/>
        <v/>
      </c>
      <c r="M206" s="11" t="str">
        <f t="shared" si="69"/>
        <v/>
      </c>
      <c r="N206" s="11" t="str">
        <f t="shared" si="70"/>
        <v/>
      </c>
      <c r="O206" s="11" t="str">
        <f t="shared" si="71"/>
        <v/>
      </c>
      <c r="P206" s="11" t="str">
        <f t="shared" ref="P206:P269" si="80">IF(G206="Ritcode","",VLOOKUP(G206,TabelStandaardRitten,8,FALSE))</f>
        <v/>
      </c>
      <c r="Q206" s="11" t="str">
        <f t="shared" ref="Q206:Q269" si="81">IF(G206="Ritcode","",VLOOKUP(G206,TabelStandaardRitten,9,FALSE))</f>
        <v/>
      </c>
      <c r="R206" s="11" t="str">
        <f t="shared" ref="R206:R269" si="82">IF(G206="Ritcode","",IF(VLOOKUP(G206,TabelStandaardRitten,10,FALSE)="","",VLOOKUP(G206,TabelStandaardRitten,10,FALSE)))</f>
        <v/>
      </c>
      <c r="S206" s="11"/>
      <c r="T206" s="73" t="str">
        <f t="shared" si="72"/>
        <v/>
      </c>
      <c r="U206" s="73" t="str">
        <f t="shared" si="73"/>
        <v/>
      </c>
      <c r="V206" s="20" t="str">
        <f t="shared" si="65"/>
        <v/>
      </c>
      <c r="X206" s="49" t="str">
        <f t="shared" ref="X206:X269" si="83">IF(G206="Ritcode","",VLOOKUP(G206,TabelStandaardRitten,3,FALSE))</f>
        <v/>
      </c>
      <c r="Y206" s="49" t="str">
        <f t="shared" si="74"/>
        <v/>
      </c>
      <c r="Z206" s="49" t="str">
        <f t="shared" si="75"/>
        <v/>
      </c>
      <c r="AA206" s="49" t="str">
        <f t="shared" si="76"/>
        <v/>
      </c>
    </row>
    <row r="207" spans="2:27" ht="12.75" customHeight="1">
      <c r="B207" s="17" t="str">
        <f t="shared" si="77"/>
        <v/>
      </c>
      <c r="C207" s="17" t="str">
        <f>IF(F207="","",INT((F207-SUM(MOD(DATE(YEAR(F207-MOD(F207-2,7)+3),1,2),{1E+99;7})*{1;-1})+5)/7))</f>
        <v/>
      </c>
      <c r="D207" s="18" t="str">
        <f t="shared" si="78"/>
        <v/>
      </c>
      <c r="E207" s="17" t="str">
        <f t="shared" ref="E207:E270" si="84">IF(F207="","",IF(F207=F206,E206+1,1))</f>
        <v/>
      </c>
      <c r="F207" s="10"/>
      <c r="G207" s="39" t="s">
        <v>70</v>
      </c>
      <c r="H207" s="21" t="str">
        <f t="shared" ref="H207:H270" si="85">IF(F207="","",J206)</f>
        <v/>
      </c>
      <c r="I207" s="20" t="str">
        <f t="shared" si="79"/>
        <v/>
      </c>
      <c r="J207" s="19" t="str">
        <f t="shared" si="66"/>
        <v/>
      </c>
      <c r="K207" s="11" t="str">
        <f t="shared" si="67"/>
        <v/>
      </c>
      <c r="L207" s="11" t="str">
        <f t="shared" si="68"/>
        <v/>
      </c>
      <c r="M207" s="11" t="str">
        <f t="shared" si="69"/>
        <v/>
      </c>
      <c r="N207" s="11" t="str">
        <f t="shared" si="70"/>
        <v/>
      </c>
      <c r="O207" s="11" t="str">
        <f t="shared" si="71"/>
        <v/>
      </c>
      <c r="P207" s="11" t="str">
        <f t="shared" si="80"/>
        <v/>
      </c>
      <c r="Q207" s="11" t="str">
        <f t="shared" si="81"/>
        <v/>
      </c>
      <c r="R207" s="11" t="str">
        <f t="shared" si="82"/>
        <v/>
      </c>
      <c r="S207" s="11"/>
      <c r="T207" s="73" t="str">
        <f t="shared" si="72"/>
        <v/>
      </c>
      <c r="U207" s="73" t="str">
        <f t="shared" si="73"/>
        <v/>
      </c>
      <c r="V207" s="20" t="str">
        <f t="shared" ref="V207:V270" si="86">IF(I207="","",I207+V206)</f>
        <v/>
      </c>
      <c r="X207" s="49" t="str">
        <f t="shared" si="83"/>
        <v/>
      </c>
      <c r="Y207" s="49" t="str">
        <f t="shared" si="74"/>
        <v/>
      </c>
      <c r="Z207" s="49" t="str">
        <f t="shared" si="75"/>
        <v/>
      </c>
      <c r="AA207" s="49" t="str">
        <f t="shared" si="76"/>
        <v/>
      </c>
    </row>
    <row r="208" spans="2:27" ht="12.75" customHeight="1">
      <c r="B208" s="17" t="str">
        <f t="shared" si="77"/>
        <v/>
      </c>
      <c r="C208" s="17" t="str">
        <f>IF(F208="","",INT((F208-SUM(MOD(DATE(YEAR(F208-MOD(F208-2,7)+3),1,2),{1E+99;7})*{1;-1})+5)/7))</f>
        <v/>
      </c>
      <c r="D208" s="18" t="str">
        <f t="shared" si="78"/>
        <v/>
      </c>
      <c r="E208" s="17" t="str">
        <f t="shared" si="84"/>
        <v/>
      </c>
      <c r="F208" s="10"/>
      <c r="G208" s="39" t="s">
        <v>70</v>
      </c>
      <c r="H208" s="21" t="str">
        <f t="shared" si="85"/>
        <v/>
      </c>
      <c r="I208" s="20" t="str">
        <f t="shared" si="79"/>
        <v/>
      </c>
      <c r="J208" s="19" t="str">
        <f t="shared" si="66"/>
        <v/>
      </c>
      <c r="K208" s="11" t="str">
        <f t="shared" si="67"/>
        <v/>
      </c>
      <c r="L208" s="11" t="str">
        <f t="shared" si="68"/>
        <v/>
      </c>
      <c r="M208" s="11" t="str">
        <f t="shared" si="69"/>
        <v/>
      </c>
      <c r="N208" s="11" t="str">
        <f t="shared" si="70"/>
        <v/>
      </c>
      <c r="O208" s="11" t="str">
        <f t="shared" si="71"/>
        <v/>
      </c>
      <c r="P208" s="11" t="str">
        <f t="shared" si="80"/>
        <v/>
      </c>
      <c r="Q208" s="11" t="str">
        <f t="shared" si="81"/>
        <v/>
      </c>
      <c r="R208" s="11" t="str">
        <f t="shared" si="82"/>
        <v/>
      </c>
      <c r="S208" s="11"/>
      <c r="T208" s="73" t="str">
        <f t="shared" si="72"/>
        <v/>
      </c>
      <c r="U208" s="73" t="str">
        <f t="shared" si="73"/>
        <v/>
      </c>
      <c r="V208" s="20" t="str">
        <f t="shared" si="86"/>
        <v/>
      </c>
      <c r="X208" s="49" t="str">
        <f t="shared" si="83"/>
        <v/>
      </c>
      <c r="Y208" s="49" t="str">
        <f t="shared" si="74"/>
        <v/>
      </c>
      <c r="Z208" s="49" t="str">
        <f t="shared" si="75"/>
        <v/>
      </c>
      <c r="AA208" s="49" t="str">
        <f t="shared" si="76"/>
        <v/>
      </c>
    </row>
    <row r="209" spans="2:27" ht="12.75" customHeight="1">
      <c r="B209" s="17" t="str">
        <f t="shared" si="77"/>
        <v/>
      </c>
      <c r="C209" s="17" t="str">
        <f>IF(F209="","",INT((F209-SUM(MOD(DATE(YEAR(F209-MOD(F209-2,7)+3),1,2),{1E+99;7})*{1;-1})+5)/7))</f>
        <v/>
      </c>
      <c r="D209" s="18" t="str">
        <f t="shared" si="78"/>
        <v/>
      </c>
      <c r="E209" s="17" t="str">
        <f t="shared" si="84"/>
        <v/>
      </c>
      <c r="F209" s="10"/>
      <c r="G209" s="39" t="s">
        <v>70</v>
      </c>
      <c r="H209" s="21" t="str">
        <f t="shared" si="85"/>
        <v/>
      </c>
      <c r="I209" s="20" t="str">
        <f t="shared" si="79"/>
        <v/>
      </c>
      <c r="J209" s="19" t="str">
        <f t="shared" si="66"/>
        <v/>
      </c>
      <c r="K209" s="11" t="str">
        <f t="shared" si="67"/>
        <v/>
      </c>
      <c r="L209" s="11" t="str">
        <f t="shared" si="68"/>
        <v/>
      </c>
      <c r="M209" s="11" t="str">
        <f t="shared" si="69"/>
        <v/>
      </c>
      <c r="N209" s="11" t="str">
        <f t="shared" si="70"/>
        <v/>
      </c>
      <c r="O209" s="11" t="str">
        <f t="shared" si="71"/>
        <v/>
      </c>
      <c r="P209" s="11" t="str">
        <f t="shared" si="80"/>
        <v/>
      </c>
      <c r="Q209" s="11" t="str">
        <f t="shared" si="81"/>
        <v/>
      </c>
      <c r="R209" s="11" t="str">
        <f t="shared" si="82"/>
        <v/>
      </c>
      <c r="S209" s="11"/>
      <c r="T209" s="73" t="str">
        <f t="shared" si="72"/>
        <v/>
      </c>
      <c r="U209" s="73" t="str">
        <f t="shared" si="73"/>
        <v/>
      </c>
      <c r="V209" s="20" t="str">
        <f t="shared" si="86"/>
        <v/>
      </c>
      <c r="X209" s="49" t="str">
        <f t="shared" si="83"/>
        <v/>
      </c>
      <c r="Y209" s="49" t="str">
        <f t="shared" si="74"/>
        <v/>
      </c>
      <c r="Z209" s="49" t="str">
        <f t="shared" si="75"/>
        <v/>
      </c>
      <c r="AA209" s="49" t="str">
        <f t="shared" si="76"/>
        <v/>
      </c>
    </row>
    <row r="210" spans="2:27" ht="12.75" customHeight="1">
      <c r="B210" s="17" t="str">
        <f t="shared" si="77"/>
        <v/>
      </c>
      <c r="C210" s="17" t="str">
        <f>IF(F210="","",INT((F210-SUM(MOD(DATE(YEAR(F210-MOD(F210-2,7)+3),1,2),{1E+99;7})*{1;-1})+5)/7))</f>
        <v/>
      </c>
      <c r="D210" s="18" t="str">
        <f t="shared" si="78"/>
        <v/>
      </c>
      <c r="E210" s="17" t="str">
        <f t="shared" si="84"/>
        <v/>
      </c>
      <c r="F210" s="10"/>
      <c r="G210" s="39" t="s">
        <v>70</v>
      </c>
      <c r="H210" s="21" t="str">
        <f t="shared" si="85"/>
        <v/>
      </c>
      <c r="I210" s="20" t="str">
        <f t="shared" si="79"/>
        <v/>
      </c>
      <c r="J210" s="19" t="str">
        <f t="shared" si="66"/>
        <v/>
      </c>
      <c r="K210" s="11" t="str">
        <f t="shared" si="67"/>
        <v/>
      </c>
      <c r="L210" s="11" t="str">
        <f t="shared" si="68"/>
        <v/>
      </c>
      <c r="M210" s="11" t="str">
        <f t="shared" si="69"/>
        <v/>
      </c>
      <c r="N210" s="11" t="str">
        <f t="shared" si="70"/>
        <v/>
      </c>
      <c r="O210" s="11" t="str">
        <f t="shared" si="71"/>
        <v/>
      </c>
      <c r="P210" s="11" t="str">
        <f t="shared" si="80"/>
        <v/>
      </c>
      <c r="Q210" s="11" t="str">
        <f t="shared" si="81"/>
        <v/>
      </c>
      <c r="R210" s="11" t="str">
        <f t="shared" si="82"/>
        <v/>
      </c>
      <c r="S210" s="11"/>
      <c r="T210" s="73" t="str">
        <f t="shared" si="72"/>
        <v/>
      </c>
      <c r="U210" s="73" t="str">
        <f t="shared" si="73"/>
        <v/>
      </c>
      <c r="V210" s="20" t="str">
        <f t="shared" si="86"/>
        <v/>
      </c>
      <c r="X210" s="49" t="str">
        <f t="shared" si="83"/>
        <v/>
      </c>
      <c r="Y210" s="49" t="str">
        <f t="shared" si="74"/>
        <v/>
      </c>
      <c r="Z210" s="49" t="str">
        <f t="shared" si="75"/>
        <v/>
      </c>
      <c r="AA210" s="49" t="str">
        <f t="shared" si="76"/>
        <v/>
      </c>
    </row>
    <row r="211" spans="2:27" ht="12.75" customHeight="1">
      <c r="B211" s="17" t="str">
        <f t="shared" si="77"/>
        <v/>
      </c>
      <c r="C211" s="17" t="str">
        <f>IF(F211="","",INT((F211-SUM(MOD(DATE(YEAR(F211-MOD(F211-2,7)+3),1,2),{1E+99;7})*{1;-1})+5)/7))</f>
        <v/>
      </c>
      <c r="D211" s="18" t="str">
        <f t="shared" si="78"/>
        <v/>
      </c>
      <c r="E211" s="17" t="str">
        <f t="shared" si="84"/>
        <v/>
      </c>
      <c r="F211" s="10"/>
      <c r="G211" s="39" t="s">
        <v>70</v>
      </c>
      <c r="H211" s="21" t="str">
        <f t="shared" si="85"/>
        <v/>
      </c>
      <c r="I211" s="20" t="str">
        <f t="shared" si="79"/>
        <v/>
      </c>
      <c r="J211" s="19" t="str">
        <f t="shared" si="66"/>
        <v/>
      </c>
      <c r="K211" s="11" t="str">
        <f t="shared" si="67"/>
        <v/>
      </c>
      <c r="L211" s="11" t="str">
        <f t="shared" si="68"/>
        <v/>
      </c>
      <c r="M211" s="11" t="str">
        <f t="shared" si="69"/>
        <v/>
      </c>
      <c r="N211" s="11" t="str">
        <f t="shared" si="70"/>
        <v/>
      </c>
      <c r="O211" s="11" t="str">
        <f t="shared" si="71"/>
        <v/>
      </c>
      <c r="P211" s="11" t="str">
        <f t="shared" si="80"/>
        <v/>
      </c>
      <c r="Q211" s="11" t="str">
        <f t="shared" si="81"/>
        <v/>
      </c>
      <c r="R211" s="11" t="str">
        <f t="shared" si="82"/>
        <v/>
      </c>
      <c r="S211" s="11"/>
      <c r="T211" s="73" t="str">
        <f t="shared" si="72"/>
        <v/>
      </c>
      <c r="U211" s="73" t="str">
        <f t="shared" si="73"/>
        <v/>
      </c>
      <c r="V211" s="20" t="str">
        <f t="shared" si="86"/>
        <v/>
      </c>
      <c r="X211" s="49" t="str">
        <f t="shared" si="83"/>
        <v/>
      </c>
      <c r="Y211" s="49" t="str">
        <f t="shared" si="74"/>
        <v/>
      </c>
      <c r="Z211" s="49" t="str">
        <f t="shared" si="75"/>
        <v/>
      </c>
      <c r="AA211" s="49" t="str">
        <f t="shared" si="76"/>
        <v/>
      </c>
    </row>
    <row r="212" spans="2:27" ht="12.75" customHeight="1">
      <c r="B212" s="17" t="str">
        <f t="shared" si="77"/>
        <v/>
      </c>
      <c r="C212" s="17" t="str">
        <f>IF(F212="","",INT((F212-SUM(MOD(DATE(YEAR(F212-MOD(F212-2,7)+3),1,2),{1E+99;7})*{1;-1})+5)/7))</f>
        <v/>
      </c>
      <c r="D212" s="18" t="str">
        <f t="shared" si="78"/>
        <v/>
      </c>
      <c r="E212" s="17" t="str">
        <f t="shared" si="84"/>
        <v/>
      </c>
      <c r="F212" s="10"/>
      <c r="G212" s="39" t="s">
        <v>70</v>
      </c>
      <c r="H212" s="21" t="str">
        <f t="shared" si="85"/>
        <v/>
      </c>
      <c r="I212" s="20" t="str">
        <f t="shared" si="79"/>
        <v/>
      </c>
      <c r="J212" s="19" t="str">
        <f t="shared" si="66"/>
        <v/>
      </c>
      <c r="K212" s="11" t="str">
        <f t="shared" si="67"/>
        <v/>
      </c>
      <c r="L212" s="11" t="str">
        <f t="shared" si="68"/>
        <v/>
      </c>
      <c r="M212" s="11" t="str">
        <f t="shared" si="69"/>
        <v/>
      </c>
      <c r="N212" s="11" t="str">
        <f t="shared" si="70"/>
        <v/>
      </c>
      <c r="O212" s="11" t="str">
        <f t="shared" si="71"/>
        <v/>
      </c>
      <c r="P212" s="11" t="str">
        <f t="shared" si="80"/>
        <v/>
      </c>
      <c r="Q212" s="11" t="str">
        <f t="shared" si="81"/>
        <v/>
      </c>
      <c r="R212" s="11" t="str">
        <f t="shared" si="82"/>
        <v/>
      </c>
      <c r="S212" s="11"/>
      <c r="T212" s="73" t="str">
        <f t="shared" si="72"/>
        <v/>
      </c>
      <c r="U212" s="73" t="str">
        <f t="shared" si="73"/>
        <v/>
      </c>
      <c r="V212" s="20" t="str">
        <f t="shared" si="86"/>
        <v/>
      </c>
      <c r="X212" s="49" t="str">
        <f t="shared" si="83"/>
        <v/>
      </c>
      <c r="Y212" s="49" t="str">
        <f t="shared" si="74"/>
        <v/>
      </c>
      <c r="Z212" s="49" t="str">
        <f t="shared" si="75"/>
        <v/>
      </c>
      <c r="AA212" s="49" t="str">
        <f t="shared" si="76"/>
        <v/>
      </c>
    </row>
    <row r="213" spans="2:27" ht="12.75" customHeight="1">
      <c r="B213" s="17" t="str">
        <f t="shared" si="77"/>
        <v/>
      </c>
      <c r="C213" s="17" t="str">
        <f>IF(F213="","",INT((F213-SUM(MOD(DATE(YEAR(F213-MOD(F213-2,7)+3),1,2),{1E+99;7})*{1;-1})+5)/7))</f>
        <v/>
      </c>
      <c r="D213" s="18" t="str">
        <f t="shared" si="78"/>
        <v/>
      </c>
      <c r="E213" s="17" t="str">
        <f t="shared" si="84"/>
        <v/>
      </c>
      <c r="F213" s="10"/>
      <c r="G213" s="39" t="s">
        <v>70</v>
      </c>
      <c r="H213" s="21" t="str">
        <f t="shared" si="85"/>
        <v/>
      </c>
      <c r="I213" s="20" t="str">
        <f t="shared" si="79"/>
        <v/>
      </c>
      <c r="J213" s="19" t="str">
        <f t="shared" si="66"/>
        <v/>
      </c>
      <c r="K213" s="11" t="str">
        <f t="shared" si="67"/>
        <v/>
      </c>
      <c r="L213" s="11" t="str">
        <f t="shared" si="68"/>
        <v/>
      </c>
      <c r="M213" s="11" t="str">
        <f t="shared" si="69"/>
        <v/>
      </c>
      <c r="N213" s="11" t="str">
        <f t="shared" si="70"/>
        <v/>
      </c>
      <c r="O213" s="11" t="str">
        <f t="shared" si="71"/>
        <v/>
      </c>
      <c r="P213" s="11" t="str">
        <f t="shared" si="80"/>
        <v/>
      </c>
      <c r="Q213" s="11" t="str">
        <f t="shared" si="81"/>
        <v/>
      </c>
      <c r="R213" s="11" t="str">
        <f t="shared" si="82"/>
        <v/>
      </c>
      <c r="S213" s="11"/>
      <c r="T213" s="73" t="str">
        <f t="shared" si="72"/>
        <v/>
      </c>
      <c r="U213" s="73" t="str">
        <f t="shared" si="73"/>
        <v/>
      </c>
      <c r="V213" s="20" t="str">
        <f t="shared" si="86"/>
        <v/>
      </c>
      <c r="X213" s="49" t="str">
        <f t="shared" si="83"/>
        <v/>
      </c>
      <c r="Y213" s="49" t="str">
        <f t="shared" si="74"/>
        <v/>
      </c>
      <c r="Z213" s="49" t="str">
        <f t="shared" si="75"/>
        <v/>
      </c>
      <c r="AA213" s="49" t="str">
        <f t="shared" si="76"/>
        <v/>
      </c>
    </row>
    <row r="214" spans="2:27" ht="12.75" customHeight="1">
      <c r="B214" s="17" t="str">
        <f t="shared" si="77"/>
        <v/>
      </c>
      <c r="C214" s="17" t="str">
        <f>IF(F214="","",INT((F214-SUM(MOD(DATE(YEAR(F214-MOD(F214-2,7)+3),1,2),{1E+99;7})*{1;-1})+5)/7))</f>
        <v/>
      </c>
      <c r="D214" s="18" t="str">
        <f t="shared" si="78"/>
        <v/>
      </c>
      <c r="E214" s="17" t="str">
        <f t="shared" si="84"/>
        <v/>
      </c>
      <c r="F214" s="10"/>
      <c r="G214" s="39" t="s">
        <v>70</v>
      </c>
      <c r="H214" s="21" t="str">
        <f t="shared" si="85"/>
        <v/>
      </c>
      <c r="I214" s="20" t="str">
        <f t="shared" si="79"/>
        <v/>
      </c>
      <c r="J214" s="19" t="str">
        <f t="shared" si="66"/>
        <v/>
      </c>
      <c r="K214" s="11" t="str">
        <f t="shared" si="67"/>
        <v/>
      </c>
      <c r="L214" s="11" t="str">
        <f t="shared" si="68"/>
        <v/>
      </c>
      <c r="M214" s="11" t="str">
        <f t="shared" si="69"/>
        <v/>
      </c>
      <c r="N214" s="11" t="str">
        <f t="shared" si="70"/>
        <v/>
      </c>
      <c r="O214" s="11" t="str">
        <f t="shared" si="71"/>
        <v/>
      </c>
      <c r="P214" s="11" t="str">
        <f t="shared" si="80"/>
        <v/>
      </c>
      <c r="Q214" s="11" t="str">
        <f t="shared" si="81"/>
        <v/>
      </c>
      <c r="R214" s="11" t="str">
        <f t="shared" si="82"/>
        <v/>
      </c>
      <c r="S214" s="11"/>
      <c r="T214" s="73" t="str">
        <f t="shared" si="72"/>
        <v/>
      </c>
      <c r="U214" s="73" t="str">
        <f t="shared" si="73"/>
        <v/>
      </c>
      <c r="V214" s="20" t="str">
        <f t="shared" si="86"/>
        <v/>
      </c>
      <c r="X214" s="49" t="str">
        <f t="shared" si="83"/>
        <v/>
      </c>
      <c r="Y214" s="49" t="str">
        <f t="shared" si="74"/>
        <v/>
      </c>
      <c r="Z214" s="49" t="str">
        <f t="shared" si="75"/>
        <v/>
      </c>
      <c r="AA214" s="49" t="str">
        <f t="shared" si="76"/>
        <v/>
      </c>
    </row>
    <row r="215" spans="2:27" ht="12.75" customHeight="1">
      <c r="B215" s="17" t="str">
        <f t="shared" si="77"/>
        <v/>
      </c>
      <c r="C215" s="17" t="str">
        <f>IF(F215="","",INT((F215-SUM(MOD(DATE(YEAR(F215-MOD(F215-2,7)+3),1,2),{1E+99;7})*{1;-1})+5)/7))</f>
        <v/>
      </c>
      <c r="D215" s="18" t="str">
        <f t="shared" si="78"/>
        <v/>
      </c>
      <c r="E215" s="17" t="str">
        <f t="shared" si="84"/>
        <v/>
      </c>
      <c r="F215" s="10"/>
      <c r="G215" s="39" t="s">
        <v>70</v>
      </c>
      <c r="H215" s="21" t="str">
        <f t="shared" si="85"/>
        <v/>
      </c>
      <c r="I215" s="20" t="str">
        <f t="shared" si="79"/>
        <v/>
      </c>
      <c r="J215" s="19" t="str">
        <f t="shared" si="66"/>
        <v/>
      </c>
      <c r="K215" s="11" t="str">
        <f t="shared" si="67"/>
        <v/>
      </c>
      <c r="L215" s="11" t="str">
        <f t="shared" si="68"/>
        <v/>
      </c>
      <c r="M215" s="11" t="str">
        <f t="shared" si="69"/>
        <v/>
      </c>
      <c r="N215" s="11" t="str">
        <f t="shared" si="70"/>
        <v/>
      </c>
      <c r="O215" s="11" t="str">
        <f t="shared" si="71"/>
        <v/>
      </c>
      <c r="P215" s="11" t="str">
        <f t="shared" si="80"/>
        <v/>
      </c>
      <c r="Q215" s="11" t="str">
        <f t="shared" si="81"/>
        <v/>
      </c>
      <c r="R215" s="11" t="str">
        <f t="shared" si="82"/>
        <v/>
      </c>
      <c r="S215" s="11"/>
      <c r="T215" s="73" t="str">
        <f t="shared" si="72"/>
        <v/>
      </c>
      <c r="U215" s="73" t="str">
        <f t="shared" si="73"/>
        <v/>
      </c>
      <c r="V215" s="20" t="str">
        <f t="shared" si="86"/>
        <v/>
      </c>
      <c r="X215" s="49" t="str">
        <f t="shared" si="83"/>
        <v/>
      </c>
      <c r="Y215" s="49" t="str">
        <f t="shared" si="74"/>
        <v/>
      </c>
      <c r="Z215" s="49" t="str">
        <f t="shared" si="75"/>
        <v/>
      </c>
      <c r="AA215" s="49" t="str">
        <f t="shared" si="76"/>
        <v/>
      </c>
    </row>
    <row r="216" spans="2:27" ht="12.75" customHeight="1">
      <c r="B216" s="17" t="str">
        <f t="shared" si="77"/>
        <v/>
      </c>
      <c r="C216" s="17" t="str">
        <f>IF(F216="","",INT((F216-SUM(MOD(DATE(YEAR(F216-MOD(F216-2,7)+3),1,2),{1E+99;7})*{1;-1})+5)/7))</f>
        <v/>
      </c>
      <c r="D216" s="18" t="str">
        <f t="shared" si="78"/>
        <v/>
      </c>
      <c r="E216" s="17" t="str">
        <f t="shared" si="84"/>
        <v/>
      </c>
      <c r="F216" s="10"/>
      <c r="G216" s="39" t="s">
        <v>70</v>
      </c>
      <c r="H216" s="21" t="str">
        <f t="shared" si="85"/>
        <v/>
      </c>
      <c r="I216" s="20" t="str">
        <f t="shared" si="79"/>
        <v/>
      </c>
      <c r="J216" s="19" t="str">
        <f t="shared" si="66"/>
        <v/>
      </c>
      <c r="K216" s="11" t="str">
        <f t="shared" si="67"/>
        <v/>
      </c>
      <c r="L216" s="11" t="str">
        <f t="shared" si="68"/>
        <v/>
      </c>
      <c r="M216" s="11" t="str">
        <f t="shared" si="69"/>
        <v/>
      </c>
      <c r="N216" s="11" t="str">
        <f t="shared" si="70"/>
        <v/>
      </c>
      <c r="O216" s="11" t="str">
        <f t="shared" si="71"/>
        <v/>
      </c>
      <c r="P216" s="11" t="str">
        <f t="shared" si="80"/>
        <v/>
      </c>
      <c r="Q216" s="11" t="str">
        <f t="shared" si="81"/>
        <v/>
      </c>
      <c r="R216" s="11" t="str">
        <f t="shared" si="82"/>
        <v/>
      </c>
      <c r="S216" s="11"/>
      <c r="T216" s="73" t="str">
        <f t="shared" si="72"/>
        <v/>
      </c>
      <c r="U216" s="73" t="str">
        <f t="shared" si="73"/>
        <v/>
      </c>
      <c r="V216" s="20" t="str">
        <f t="shared" si="86"/>
        <v/>
      </c>
      <c r="X216" s="49" t="str">
        <f t="shared" si="83"/>
        <v/>
      </c>
      <c r="Y216" s="49" t="str">
        <f t="shared" si="74"/>
        <v/>
      </c>
      <c r="Z216" s="49" t="str">
        <f t="shared" si="75"/>
        <v/>
      </c>
      <c r="AA216" s="49" t="str">
        <f t="shared" si="76"/>
        <v/>
      </c>
    </row>
    <row r="217" spans="2:27" ht="12.75" customHeight="1">
      <c r="B217" s="17" t="str">
        <f t="shared" si="77"/>
        <v/>
      </c>
      <c r="C217" s="17" t="str">
        <f>IF(F217="","",INT((F217-SUM(MOD(DATE(YEAR(F217-MOD(F217-2,7)+3),1,2),{1E+99;7})*{1;-1})+5)/7))</f>
        <v/>
      </c>
      <c r="D217" s="18" t="str">
        <f t="shared" si="78"/>
        <v/>
      </c>
      <c r="E217" s="17" t="str">
        <f t="shared" si="84"/>
        <v/>
      </c>
      <c r="F217" s="10"/>
      <c r="G217" s="39" t="s">
        <v>70</v>
      </c>
      <c r="H217" s="21" t="str">
        <f t="shared" si="85"/>
        <v/>
      </c>
      <c r="I217" s="20" t="str">
        <f t="shared" si="79"/>
        <v/>
      </c>
      <c r="J217" s="19" t="str">
        <f t="shared" si="66"/>
        <v/>
      </c>
      <c r="K217" s="11" t="str">
        <f t="shared" si="67"/>
        <v/>
      </c>
      <c r="L217" s="11" t="str">
        <f t="shared" si="68"/>
        <v/>
      </c>
      <c r="M217" s="11" t="str">
        <f t="shared" si="69"/>
        <v/>
      </c>
      <c r="N217" s="11" t="str">
        <f t="shared" si="70"/>
        <v/>
      </c>
      <c r="O217" s="11" t="str">
        <f t="shared" si="71"/>
        <v/>
      </c>
      <c r="P217" s="11" t="str">
        <f t="shared" si="80"/>
        <v/>
      </c>
      <c r="Q217" s="11" t="str">
        <f t="shared" si="81"/>
        <v/>
      </c>
      <c r="R217" s="11" t="str">
        <f t="shared" si="82"/>
        <v/>
      </c>
      <c r="S217" s="11"/>
      <c r="T217" s="73" t="str">
        <f t="shared" si="72"/>
        <v/>
      </c>
      <c r="U217" s="73" t="str">
        <f t="shared" si="73"/>
        <v/>
      </c>
      <c r="V217" s="20" t="str">
        <f t="shared" si="86"/>
        <v/>
      </c>
      <c r="X217" s="49" t="str">
        <f t="shared" si="83"/>
        <v/>
      </c>
      <c r="Y217" s="49" t="str">
        <f t="shared" si="74"/>
        <v/>
      </c>
      <c r="Z217" s="49" t="str">
        <f t="shared" si="75"/>
        <v/>
      </c>
      <c r="AA217" s="49" t="str">
        <f t="shared" si="76"/>
        <v/>
      </c>
    </row>
    <row r="218" spans="2:27" ht="12.75" customHeight="1">
      <c r="B218" s="17" t="str">
        <f t="shared" si="77"/>
        <v/>
      </c>
      <c r="C218" s="17" t="str">
        <f>IF(F218="","",INT((F218-SUM(MOD(DATE(YEAR(F218-MOD(F218-2,7)+3),1,2),{1E+99;7})*{1;-1})+5)/7))</f>
        <v/>
      </c>
      <c r="D218" s="18" t="str">
        <f t="shared" si="78"/>
        <v/>
      </c>
      <c r="E218" s="17" t="str">
        <f t="shared" si="84"/>
        <v/>
      </c>
      <c r="F218" s="10"/>
      <c r="G218" s="39" t="s">
        <v>70</v>
      </c>
      <c r="H218" s="21" t="str">
        <f t="shared" si="85"/>
        <v/>
      </c>
      <c r="I218" s="20" t="str">
        <f t="shared" si="79"/>
        <v/>
      </c>
      <c r="J218" s="19" t="str">
        <f t="shared" si="66"/>
        <v/>
      </c>
      <c r="K218" s="11" t="str">
        <f t="shared" si="67"/>
        <v/>
      </c>
      <c r="L218" s="11" t="str">
        <f t="shared" si="68"/>
        <v/>
      </c>
      <c r="M218" s="11" t="str">
        <f t="shared" si="69"/>
        <v/>
      </c>
      <c r="N218" s="11" t="str">
        <f t="shared" si="70"/>
        <v/>
      </c>
      <c r="O218" s="11" t="str">
        <f t="shared" si="71"/>
        <v/>
      </c>
      <c r="P218" s="11" t="str">
        <f t="shared" si="80"/>
        <v/>
      </c>
      <c r="Q218" s="11" t="str">
        <f t="shared" si="81"/>
        <v/>
      </c>
      <c r="R218" s="11" t="str">
        <f t="shared" si="82"/>
        <v/>
      </c>
      <c r="S218" s="11"/>
      <c r="T218" s="73" t="str">
        <f t="shared" si="72"/>
        <v/>
      </c>
      <c r="U218" s="73" t="str">
        <f t="shared" si="73"/>
        <v/>
      </c>
      <c r="V218" s="20" t="str">
        <f t="shared" si="86"/>
        <v/>
      </c>
      <c r="X218" s="49" t="str">
        <f t="shared" si="83"/>
        <v/>
      </c>
      <c r="Y218" s="49" t="str">
        <f t="shared" si="74"/>
        <v/>
      </c>
      <c r="Z218" s="49" t="str">
        <f t="shared" si="75"/>
        <v/>
      </c>
      <c r="AA218" s="49" t="str">
        <f t="shared" si="76"/>
        <v/>
      </c>
    </row>
    <row r="219" spans="2:27" ht="12.75" customHeight="1">
      <c r="B219" s="17" t="str">
        <f t="shared" si="77"/>
        <v/>
      </c>
      <c r="C219" s="17" t="str">
        <f>IF(F219="","",INT((F219-SUM(MOD(DATE(YEAR(F219-MOD(F219-2,7)+3),1,2),{1E+99;7})*{1;-1})+5)/7))</f>
        <v/>
      </c>
      <c r="D219" s="18" t="str">
        <f t="shared" si="78"/>
        <v/>
      </c>
      <c r="E219" s="17" t="str">
        <f t="shared" si="84"/>
        <v/>
      </c>
      <c r="F219" s="10"/>
      <c r="G219" s="39" t="s">
        <v>70</v>
      </c>
      <c r="H219" s="21" t="str">
        <f t="shared" si="85"/>
        <v/>
      </c>
      <c r="I219" s="20" t="str">
        <f t="shared" si="79"/>
        <v/>
      </c>
      <c r="J219" s="19" t="str">
        <f t="shared" si="66"/>
        <v/>
      </c>
      <c r="K219" s="11" t="str">
        <f t="shared" si="67"/>
        <v/>
      </c>
      <c r="L219" s="11" t="str">
        <f t="shared" si="68"/>
        <v/>
      </c>
      <c r="M219" s="11" t="str">
        <f t="shared" si="69"/>
        <v/>
      </c>
      <c r="N219" s="11" t="str">
        <f t="shared" si="70"/>
        <v/>
      </c>
      <c r="O219" s="11" t="str">
        <f t="shared" si="71"/>
        <v/>
      </c>
      <c r="P219" s="11" t="str">
        <f t="shared" si="80"/>
        <v/>
      </c>
      <c r="Q219" s="11" t="str">
        <f t="shared" si="81"/>
        <v/>
      </c>
      <c r="R219" s="11" t="str">
        <f t="shared" si="82"/>
        <v/>
      </c>
      <c r="S219" s="11"/>
      <c r="T219" s="73" t="str">
        <f t="shared" si="72"/>
        <v/>
      </c>
      <c r="U219" s="73" t="str">
        <f t="shared" si="73"/>
        <v/>
      </c>
      <c r="V219" s="20" t="str">
        <f t="shared" si="86"/>
        <v/>
      </c>
      <c r="X219" s="49" t="str">
        <f t="shared" si="83"/>
        <v/>
      </c>
      <c r="Y219" s="49" t="str">
        <f t="shared" si="74"/>
        <v/>
      </c>
      <c r="Z219" s="49" t="str">
        <f t="shared" si="75"/>
        <v/>
      </c>
      <c r="AA219" s="49" t="str">
        <f t="shared" si="76"/>
        <v/>
      </c>
    </row>
    <row r="220" spans="2:27" ht="12.75" customHeight="1">
      <c r="B220" s="17" t="str">
        <f t="shared" si="77"/>
        <v/>
      </c>
      <c r="C220" s="17" t="str">
        <f>IF(F220="","",INT((F220-SUM(MOD(DATE(YEAR(F220-MOD(F220-2,7)+3),1,2),{1E+99;7})*{1;-1})+5)/7))</f>
        <v/>
      </c>
      <c r="D220" s="18" t="str">
        <f t="shared" si="78"/>
        <v/>
      </c>
      <c r="E220" s="17" t="str">
        <f t="shared" si="84"/>
        <v/>
      </c>
      <c r="F220" s="10"/>
      <c r="G220" s="39" t="s">
        <v>70</v>
      </c>
      <c r="H220" s="21" t="str">
        <f t="shared" si="85"/>
        <v/>
      </c>
      <c r="I220" s="20" t="str">
        <f t="shared" si="79"/>
        <v/>
      </c>
      <c r="J220" s="19" t="str">
        <f t="shared" si="66"/>
        <v/>
      </c>
      <c r="K220" s="11" t="str">
        <f t="shared" si="67"/>
        <v/>
      </c>
      <c r="L220" s="11" t="str">
        <f t="shared" si="68"/>
        <v/>
      </c>
      <c r="M220" s="11" t="str">
        <f t="shared" si="69"/>
        <v/>
      </c>
      <c r="N220" s="11" t="str">
        <f t="shared" si="70"/>
        <v/>
      </c>
      <c r="O220" s="11" t="str">
        <f t="shared" si="71"/>
        <v/>
      </c>
      <c r="P220" s="11" t="str">
        <f t="shared" si="80"/>
        <v/>
      </c>
      <c r="Q220" s="11" t="str">
        <f t="shared" si="81"/>
        <v/>
      </c>
      <c r="R220" s="11" t="str">
        <f t="shared" si="82"/>
        <v/>
      </c>
      <c r="S220" s="11"/>
      <c r="T220" s="73" t="str">
        <f t="shared" si="72"/>
        <v/>
      </c>
      <c r="U220" s="73" t="str">
        <f t="shared" si="73"/>
        <v/>
      </c>
      <c r="V220" s="20" t="str">
        <f t="shared" si="86"/>
        <v/>
      </c>
      <c r="X220" s="49" t="str">
        <f t="shared" si="83"/>
        <v/>
      </c>
      <c r="Y220" s="49" t="str">
        <f t="shared" si="74"/>
        <v/>
      </c>
      <c r="Z220" s="49" t="str">
        <f t="shared" si="75"/>
        <v/>
      </c>
      <c r="AA220" s="49" t="str">
        <f t="shared" si="76"/>
        <v/>
      </c>
    </row>
    <row r="221" spans="2:27" ht="12.75" customHeight="1">
      <c r="B221" s="17" t="str">
        <f t="shared" si="77"/>
        <v/>
      </c>
      <c r="C221" s="17" t="str">
        <f>IF(F221="","",INT((F221-SUM(MOD(DATE(YEAR(F221-MOD(F221-2,7)+3),1,2),{1E+99;7})*{1;-1})+5)/7))</f>
        <v/>
      </c>
      <c r="D221" s="18" t="str">
        <f t="shared" si="78"/>
        <v/>
      </c>
      <c r="E221" s="17" t="str">
        <f t="shared" si="84"/>
        <v/>
      </c>
      <c r="F221" s="10"/>
      <c r="G221" s="39" t="s">
        <v>70</v>
      </c>
      <c r="H221" s="21" t="str">
        <f t="shared" si="85"/>
        <v/>
      </c>
      <c r="I221" s="20" t="str">
        <f t="shared" si="79"/>
        <v/>
      </c>
      <c r="J221" s="19" t="str">
        <f t="shared" si="66"/>
        <v/>
      </c>
      <c r="K221" s="11" t="str">
        <f t="shared" si="67"/>
        <v/>
      </c>
      <c r="L221" s="11" t="str">
        <f t="shared" si="68"/>
        <v/>
      </c>
      <c r="M221" s="11" t="str">
        <f t="shared" si="69"/>
        <v/>
      </c>
      <c r="N221" s="11" t="str">
        <f t="shared" si="70"/>
        <v/>
      </c>
      <c r="O221" s="11" t="str">
        <f t="shared" si="71"/>
        <v/>
      </c>
      <c r="P221" s="11" t="str">
        <f t="shared" si="80"/>
        <v/>
      </c>
      <c r="Q221" s="11" t="str">
        <f t="shared" si="81"/>
        <v/>
      </c>
      <c r="R221" s="11" t="str">
        <f t="shared" si="82"/>
        <v/>
      </c>
      <c r="S221" s="11"/>
      <c r="T221" s="73" t="str">
        <f t="shared" si="72"/>
        <v/>
      </c>
      <c r="U221" s="73" t="str">
        <f t="shared" si="73"/>
        <v/>
      </c>
      <c r="V221" s="20" t="str">
        <f t="shared" si="86"/>
        <v/>
      </c>
      <c r="X221" s="49" t="str">
        <f t="shared" si="83"/>
        <v/>
      </c>
      <c r="Y221" s="49" t="str">
        <f t="shared" si="74"/>
        <v/>
      </c>
      <c r="Z221" s="49" t="str">
        <f t="shared" si="75"/>
        <v/>
      </c>
      <c r="AA221" s="49" t="str">
        <f t="shared" si="76"/>
        <v/>
      </c>
    </row>
    <row r="222" spans="2:27" ht="12.75" customHeight="1">
      <c r="B222" s="17" t="str">
        <f t="shared" si="77"/>
        <v/>
      </c>
      <c r="C222" s="17" t="str">
        <f>IF(F222="","",INT((F222-SUM(MOD(DATE(YEAR(F222-MOD(F222-2,7)+3),1,2),{1E+99;7})*{1;-1})+5)/7))</f>
        <v/>
      </c>
      <c r="D222" s="18" t="str">
        <f t="shared" si="78"/>
        <v/>
      </c>
      <c r="E222" s="17" t="str">
        <f t="shared" si="84"/>
        <v/>
      </c>
      <c r="F222" s="10"/>
      <c r="G222" s="39" t="s">
        <v>70</v>
      </c>
      <c r="H222" s="21" t="str">
        <f t="shared" si="85"/>
        <v/>
      </c>
      <c r="I222" s="20" t="str">
        <f t="shared" si="79"/>
        <v/>
      </c>
      <c r="J222" s="19" t="str">
        <f t="shared" si="66"/>
        <v/>
      </c>
      <c r="K222" s="11" t="str">
        <f t="shared" si="67"/>
        <v/>
      </c>
      <c r="L222" s="11" t="str">
        <f t="shared" si="68"/>
        <v/>
      </c>
      <c r="M222" s="11" t="str">
        <f t="shared" si="69"/>
        <v/>
      </c>
      <c r="N222" s="11" t="str">
        <f t="shared" si="70"/>
        <v/>
      </c>
      <c r="O222" s="11" t="str">
        <f t="shared" si="71"/>
        <v/>
      </c>
      <c r="P222" s="11" t="str">
        <f t="shared" si="80"/>
        <v/>
      </c>
      <c r="Q222" s="11" t="str">
        <f t="shared" si="81"/>
        <v/>
      </c>
      <c r="R222" s="11" t="str">
        <f t="shared" si="82"/>
        <v/>
      </c>
      <c r="S222" s="11"/>
      <c r="T222" s="73" t="str">
        <f t="shared" si="72"/>
        <v/>
      </c>
      <c r="U222" s="73" t="str">
        <f t="shared" si="73"/>
        <v/>
      </c>
      <c r="V222" s="20" t="str">
        <f t="shared" si="86"/>
        <v/>
      </c>
      <c r="X222" s="49" t="str">
        <f t="shared" si="83"/>
        <v/>
      </c>
      <c r="Y222" s="49" t="str">
        <f t="shared" si="74"/>
        <v/>
      </c>
      <c r="Z222" s="49" t="str">
        <f t="shared" si="75"/>
        <v/>
      </c>
      <c r="AA222" s="49" t="str">
        <f t="shared" si="76"/>
        <v/>
      </c>
    </row>
    <row r="223" spans="2:27" ht="12.75" customHeight="1">
      <c r="B223" s="17" t="str">
        <f t="shared" si="77"/>
        <v/>
      </c>
      <c r="C223" s="17" t="str">
        <f>IF(F223="","",INT((F223-SUM(MOD(DATE(YEAR(F223-MOD(F223-2,7)+3),1,2),{1E+99;7})*{1;-1})+5)/7))</f>
        <v/>
      </c>
      <c r="D223" s="18" t="str">
        <f t="shared" si="78"/>
        <v/>
      </c>
      <c r="E223" s="17" t="str">
        <f t="shared" si="84"/>
        <v/>
      </c>
      <c r="F223" s="10"/>
      <c r="G223" s="39" t="s">
        <v>70</v>
      </c>
      <c r="H223" s="21" t="str">
        <f t="shared" si="85"/>
        <v/>
      </c>
      <c r="I223" s="20" t="str">
        <f t="shared" si="79"/>
        <v/>
      </c>
      <c r="J223" s="19" t="str">
        <f t="shared" si="66"/>
        <v/>
      </c>
      <c r="K223" s="11" t="str">
        <f t="shared" si="67"/>
        <v/>
      </c>
      <c r="L223" s="11" t="str">
        <f t="shared" si="68"/>
        <v/>
      </c>
      <c r="M223" s="11" t="str">
        <f t="shared" si="69"/>
        <v/>
      </c>
      <c r="N223" s="11" t="str">
        <f t="shared" si="70"/>
        <v/>
      </c>
      <c r="O223" s="11" t="str">
        <f t="shared" si="71"/>
        <v/>
      </c>
      <c r="P223" s="11" t="str">
        <f t="shared" si="80"/>
        <v/>
      </c>
      <c r="Q223" s="11" t="str">
        <f t="shared" si="81"/>
        <v/>
      </c>
      <c r="R223" s="11" t="str">
        <f t="shared" si="82"/>
        <v/>
      </c>
      <c r="S223" s="11"/>
      <c r="T223" s="73" t="str">
        <f t="shared" si="72"/>
        <v/>
      </c>
      <c r="U223" s="73" t="str">
        <f t="shared" si="73"/>
        <v/>
      </c>
      <c r="V223" s="20" t="str">
        <f t="shared" si="86"/>
        <v/>
      </c>
      <c r="X223" s="49" t="str">
        <f t="shared" si="83"/>
        <v/>
      </c>
      <c r="Y223" s="49" t="str">
        <f t="shared" si="74"/>
        <v/>
      </c>
      <c r="Z223" s="49" t="str">
        <f t="shared" si="75"/>
        <v/>
      </c>
      <c r="AA223" s="49" t="str">
        <f t="shared" si="76"/>
        <v/>
      </c>
    </row>
    <row r="224" spans="2:27" ht="12.75" customHeight="1">
      <c r="B224" s="17" t="str">
        <f t="shared" si="77"/>
        <v/>
      </c>
      <c r="C224" s="17" t="str">
        <f>IF(F224="","",INT((F224-SUM(MOD(DATE(YEAR(F224-MOD(F224-2,7)+3),1,2),{1E+99;7})*{1;-1})+5)/7))</f>
        <v/>
      </c>
      <c r="D224" s="18" t="str">
        <f t="shared" si="78"/>
        <v/>
      </c>
      <c r="E224" s="17" t="str">
        <f t="shared" si="84"/>
        <v/>
      </c>
      <c r="F224" s="10"/>
      <c r="G224" s="39" t="s">
        <v>70</v>
      </c>
      <c r="H224" s="21" t="str">
        <f t="shared" si="85"/>
        <v/>
      </c>
      <c r="I224" s="20" t="str">
        <f t="shared" si="79"/>
        <v/>
      </c>
      <c r="J224" s="19" t="str">
        <f t="shared" si="66"/>
        <v/>
      </c>
      <c r="K224" s="11" t="str">
        <f t="shared" si="67"/>
        <v/>
      </c>
      <c r="L224" s="11" t="str">
        <f t="shared" si="68"/>
        <v/>
      </c>
      <c r="M224" s="11" t="str">
        <f t="shared" si="69"/>
        <v/>
      </c>
      <c r="N224" s="11" t="str">
        <f t="shared" si="70"/>
        <v/>
      </c>
      <c r="O224" s="11" t="str">
        <f t="shared" si="71"/>
        <v/>
      </c>
      <c r="P224" s="11" t="str">
        <f t="shared" si="80"/>
        <v/>
      </c>
      <c r="Q224" s="11" t="str">
        <f t="shared" si="81"/>
        <v/>
      </c>
      <c r="R224" s="11" t="str">
        <f t="shared" si="82"/>
        <v/>
      </c>
      <c r="S224" s="11"/>
      <c r="T224" s="73" t="str">
        <f t="shared" si="72"/>
        <v/>
      </c>
      <c r="U224" s="73" t="str">
        <f t="shared" si="73"/>
        <v/>
      </c>
      <c r="V224" s="20" t="str">
        <f t="shared" si="86"/>
        <v/>
      </c>
      <c r="X224" s="49" t="str">
        <f t="shared" si="83"/>
        <v/>
      </c>
      <c r="Y224" s="49" t="str">
        <f t="shared" si="74"/>
        <v/>
      </c>
      <c r="Z224" s="49" t="str">
        <f t="shared" si="75"/>
        <v/>
      </c>
      <c r="AA224" s="49" t="str">
        <f t="shared" si="76"/>
        <v/>
      </c>
    </row>
    <row r="225" spans="2:27" ht="12.75" customHeight="1">
      <c r="B225" s="17" t="str">
        <f t="shared" si="77"/>
        <v/>
      </c>
      <c r="C225" s="17" t="str">
        <f>IF(F225="","",INT((F225-SUM(MOD(DATE(YEAR(F225-MOD(F225-2,7)+3),1,2),{1E+99;7})*{1;-1})+5)/7))</f>
        <v/>
      </c>
      <c r="D225" s="18" t="str">
        <f t="shared" si="78"/>
        <v/>
      </c>
      <c r="E225" s="17" t="str">
        <f t="shared" si="84"/>
        <v/>
      </c>
      <c r="F225" s="10"/>
      <c r="G225" s="39" t="s">
        <v>70</v>
      </c>
      <c r="H225" s="21" t="str">
        <f t="shared" si="85"/>
        <v/>
      </c>
      <c r="I225" s="20" t="str">
        <f t="shared" si="79"/>
        <v/>
      </c>
      <c r="J225" s="19" t="str">
        <f t="shared" si="66"/>
        <v/>
      </c>
      <c r="K225" s="11" t="str">
        <f t="shared" si="67"/>
        <v/>
      </c>
      <c r="L225" s="11" t="str">
        <f t="shared" si="68"/>
        <v/>
      </c>
      <c r="M225" s="11" t="str">
        <f t="shared" si="69"/>
        <v/>
      </c>
      <c r="N225" s="11" t="str">
        <f t="shared" si="70"/>
        <v/>
      </c>
      <c r="O225" s="11" t="str">
        <f t="shared" si="71"/>
        <v/>
      </c>
      <c r="P225" s="11" t="str">
        <f t="shared" si="80"/>
        <v/>
      </c>
      <c r="Q225" s="11" t="str">
        <f t="shared" si="81"/>
        <v/>
      </c>
      <c r="R225" s="11" t="str">
        <f t="shared" si="82"/>
        <v/>
      </c>
      <c r="S225" s="11"/>
      <c r="T225" s="73" t="str">
        <f t="shared" si="72"/>
        <v/>
      </c>
      <c r="U225" s="73" t="str">
        <f t="shared" si="73"/>
        <v/>
      </c>
      <c r="V225" s="20" t="str">
        <f t="shared" si="86"/>
        <v/>
      </c>
      <c r="X225" s="49" t="str">
        <f t="shared" si="83"/>
        <v/>
      </c>
      <c r="Y225" s="49" t="str">
        <f t="shared" si="74"/>
        <v/>
      </c>
      <c r="Z225" s="49" t="str">
        <f t="shared" si="75"/>
        <v/>
      </c>
      <c r="AA225" s="49" t="str">
        <f t="shared" si="76"/>
        <v/>
      </c>
    </row>
    <row r="226" spans="2:27" ht="12.75" customHeight="1">
      <c r="B226" s="17" t="str">
        <f t="shared" si="77"/>
        <v/>
      </c>
      <c r="C226" s="17" t="str">
        <f>IF(F226="","",INT((F226-SUM(MOD(DATE(YEAR(F226-MOD(F226-2,7)+3),1,2),{1E+99;7})*{1;-1})+5)/7))</f>
        <v/>
      </c>
      <c r="D226" s="18" t="str">
        <f t="shared" si="78"/>
        <v/>
      </c>
      <c r="E226" s="17" t="str">
        <f t="shared" si="84"/>
        <v/>
      </c>
      <c r="F226" s="10"/>
      <c r="G226" s="39" t="s">
        <v>70</v>
      </c>
      <c r="H226" s="21" t="str">
        <f t="shared" si="85"/>
        <v/>
      </c>
      <c r="I226" s="20" t="str">
        <f t="shared" si="79"/>
        <v/>
      </c>
      <c r="J226" s="19" t="str">
        <f t="shared" si="66"/>
        <v/>
      </c>
      <c r="K226" s="11" t="str">
        <f t="shared" si="67"/>
        <v/>
      </c>
      <c r="L226" s="11" t="str">
        <f t="shared" si="68"/>
        <v/>
      </c>
      <c r="M226" s="11" t="str">
        <f t="shared" si="69"/>
        <v/>
      </c>
      <c r="N226" s="11" t="str">
        <f t="shared" si="70"/>
        <v/>
      </c>
      <c r="O226" s="11" t="str">
        <f t="shared" si="71"/>
        <v/>
      </c>
      <c r="P226" s="11" t="str">
        <f t="shared" si="80"/>
        <v/>
      </c>
      <c r="Q226" s="11" t="str">
        <f t="shared" si="81"/>
        <v/>
      </c>
      <c r="R226" s="11" t="str">
        <f t="shared" si="82"/>
        <v/>
      </c>
      <c r="S226" s="11"/>
      <c r="T226" s="73" t="str">
        <f t="shared" si="72"/>
        <v/>
      </c>
      <c r="U226" s="73" t="str">
        <f t="shared" si="73"/>
        <v/>
      </c>
      <c r="V226" s="20" t="str">
        <f t="shared" si="86"/>
        <v/>
      </c>
      <c r="X226" s="49" t="str">
        <f t="shared" si="83"/>
        <v/>
      </c>
      <c r="Y226" s="49" t="str">
        <f t="shared" si="74"/>
        <v/>
      </c>
      <c r="Z226" s="49" t="str">
        <f t="shared" si="75"/>
        <v/>
      </c>
      <c r="AA226" s="49" t="str">
        <f t="shared" si="76"/>
        <v/>
      </c>
    </row>
    <row r="227" spans="2:27" ht="12.75" customHeight="1">
      <c r="B227" s="17" t="str">
        <f t="shared" si="77"/>
        <v/>
      </c>
      <c r="C227" s="17" t="str">
        <f>IF(F227="","",INT((F227-SUM(MOD(DATE(YEAR(F227-MOD(F227-2,7)+3),1,2),{1E+99;7})*{1;-1})+5)/7))</f>
        <v/>
      </c>
      <c r="D227" s="18" t="str">
        <f t="shared" si="78"/>
        <v/>
      </c>
      <c r="E227" s="17" t="str">
        <f t="shared" si="84"/>
        <v/>
      </c>
      <c r="F227" s="10"/>
      <c r="G227" s="39" t="s">
        <v>70</v>
      </c>
      <c r="H227" s="21" t="str">
        <f t="shared" si="85"/>
        <v/>
      </c>
      <c r="I227" s="20" t="str">
        <f t="shared" si="79"/>
        <v/>
      </c>
      <c r="J227" s="19" t="str">
        <f t="shared" ref="J227:J290" si="87">IF(F227="","",IF(X227="","",H227+X227))</f>
        <v/>
      </c>
      <c r="K227" s="11" t="str">
        <f t="shared" ref="K227:K290" si="88">IF(G227="Ritcode","",VLOOKUP(G227,TabelStandaardRitten,2,FALSE))</f>
        <v/>
      </c>
      <c r="L227" s="11" t="str">
        <f t="shared" ref="L227:L290" si="89">IF(G227="Ritcode","",VLOOKUP(G227,TabelStandaardRitten,4,FALSE))</f>
        <v/>
      </c>
      <c r="M227" s="11" t="str">
        <f t="shared" ref="M227:M290" si="90">IF(G227="Ritcode","",VLOOKUP(G227,TabelStandaardRitten,5,FALSE))</f>
        <v/>
      </c>
      <c r="N227" s="11" t="str">
        <f t="shared" ref="N227:N290" si="91">IF(G227="Ritcode","",VLOOKUP(G227,TabelStandaardRitten,6,FALSE))</f>
        <v/>
      </c>
      <c r="O227" s="11" t="str">
        <f t="shared" ref="O227:O290" si="92">IF(G227="Ritcode","",VLOOKUP(G227,TabelStandaardRitten,7,FALSE))</f>
        <v/>
      </c>
      <c r="P227" s="11" t="str">
        <f t="shared" si="80"/>
        <v/>
      </c>
      <c r="Q227" s="11" t="str">
        <f t="shared" si="81"/>
        <v/>
      </c>
      <c r="R227" s="11" t="str">
        <f t="shared" si="82"/>
        <v/>
      </c>
      <c r="S227" s="11"/>
      <c r="T227" s="73" t="str">
        <f t="shared" ref="T227:T290" si="93">IF(ISERROR(VLOOKUP(G227,TabelStandaardRitten,11,FALSE)),"",IF(VLOOKUP(G227,TabelStandaardRitten,11,FALSE)=0,"",VLOOKUP(G227,TabelStandaardRitten,11,FALSE)))</f>
        <v/>
      </c>
      <c r="U227" s="73" t="str">
        <f t="shared" ref="U227:U290" si="94">IF(ISERROR(VLOOKUP(G227,TabelStandaardRitten,12,FALSE)),"",IF(VLOOKUP(G227,TabelStandaardRitten,12,FALSE)=0,"",VLOOKUP(G227,TabelStandaardRitten,12,FALSE)))</f>
        <v/>
      </c>
      <c r="V227" s="20" t="str">
        <f t="shared" si="86"/>
        <v/>
      </c>
      <c r="X227" s="49" t="str">
        <f t="shared" si="83"/>
        <v/>
      </c>
      <c r="Y227" s="49" t="str">
        <f t="shared" ref="Y227:Y290" si="95">B227&amp;K227</f>
        <v/>
      </c>
      <c r="Z227" s="49" t="str">
        <f t="shared" ref="Z227:Z290" si="96">B227&amp;T227</f>
        <v/>
      </c>
      <c r="AA227" s="49" t="str">
        <f t="shared" ref="AA227:AA290" si="97">B227&amp;U227</f>
        <v/>
      </c>
    </row>
    <row r="228" spans="2:27" ht="12.75" customHeight="1">
      <c r="B228" s="17" t="str">
        <f t="shared" si="77"/>
        <v/>
      </c>
      <c r="C228" s="17" t="str">
        <f>IF(F228="","",INT((F228-SUM(MOD(DATE(YEAR(F228-MOD(F228-2,7)+3),1,2),{1E+99;7})*{1;-1})+5)/7))</f>
        <v/>
      </c>
      <c r="D228" s="18" t="str">
        <f t="shared" si="78"/>
        <v/>
      </c>
      <c r="E228" s="17" t="str">
        <f t="shared" si="84"/>
        <v/>
      </c>
      <c r="F228" s="10"/>
      <c r="G228" s="39" t="s">
        <v>70</v>
      </c>
      <c r="H228" s="21" t="str">
        <f t="shared" si="85"/>
        <v/>
      </c>
      <c r="I228" s="20" t="str">
        <f t="shared" si="79"/>
        <v/>
      </c>
      <c r="J228" s="19" t="str">
        <f t="shared" si="87"/>
        <v/>
      </c>
      <c r="K228" s="11" t="str">
        <f t="shared" si="88"/>
        <v/>
      </c>
      <c r="L228" s="11" t="str">
        <f t="shared" si="89"/>
        <v/>
      </c>
      <c r="M228" s="11" t="str">
        <f t="shared" si="90"/>
        <v/>
      </c>
      <c r="N228" s="11" t="str">
        <f t="shared" si="91"/>
        <v/>
      </c>
      <c r="O228" s="11" t="str">
        <f t="shared" si="92"/>
        <v/>
      </c>
      <c r="P228" s="11" t="str">
        <f t="shared" si="80"/>
        <v/>
      </c>
      <c r="Q228" s="11" t="str">
        <f t="shared" si="81"/>
        <v/>
      </c>
      <c r="R228" s="11" t="str">
        <f t="shared" si="82"/>
        <v/>
      </c>
      <c r="S228" s="11"/>
      <c r="T228" s="73" t="str">
        <f t="shared" si="93"/>
        <v/>
      </c>
      <c r="U228" s="73" t="str">
        <f t="shared" si="94"/>
        <v/>
      </c>
      <c r="V228" s="20" t="str">
        <f t="shared" si="86"/>
        <v/>
      </c>
      <c r="X228" s="49" t="str">
        <f t="shared" si="83"/>
        <v/>
      </c>
      <c r="Y228" s="49" t="str">
        <f t="shared" si="95"/>
        <v/>
      </c>
      <c r="Z228" s="49" t="str">
        <f t="shared" si="96"/>
        <v/>
      </c>
      <c r="AA228" s="49" t="str">
        <f t="shared" si="97"/>
        <v/>
      </c>
    </row>
    <row r="229" spans="2:27" ht="12.75" customHeight="1">
      <c r="B229" s="17" t="str">
        <f t="shared" si="77"/>
        <v/>
      </c>
      <c r="C229" s="17" t="str">
        <f>IF(F229="","",INT((F229-SUM(MOD(DATE(YEAR(F229-MOD(F229-2,7)+3),1,2),{1E+99;7})*{1;-1})+5)/7))</f>
        <v/>
      </c>
      <c r="D229" s="18" t="str">
        <f t="shared" si="78"/>
        <v/>
      </c>
      <c r="E229" s="17" t="str">
        <f t="shared" si="84"/>
        <v/>
      </c>
      <c r="F229" s="10"/>
      <c r="G229" s="39" t="s">
        <v>70</v>
      </c>
      <c r="H229" s="21" t="str">
        <f t="shared" si="85"/>
        <v/>
      </c>
      <c r="I229" s="20" t="str">
        <f t="shared" si="79"/>
        <v/>
      </c>
      <c r="J229" s="19" t="str">
        <f t="shared" si="87"/>
        <v/>
      </c>
      <c r="K229" s="11" t="str">
        <f t="shared" si="88"/>
        <v/>
      </c>
      <c r="L229" s="11" t="str">
        <f t="shared" si="89"/>
        <v/>
      </c>
      <c r="M229" s="11" t="str">
        <f t="shared" si="90"/>
        <v/>
      </c>
      <c r="N229" s="11" t="str">
        <f t="shared" si="91"/>
        <v/>
      </c>
      <c r="O229" s="11" t="str">
        <f t="shared" si="92"/>
        <v/>
      </c>
      <c r="P229" s="11" t="str">
        <f t="shared" si="80"/>
        <v/>
      </c>
      <c r="Q229" s="11" t="str">
        <f t="shared" si="81"/>
        <v/>
      </c>
      <c r="R229" s="11" t="str">
        <f t="shared" si="82"/>
        <v/>
      </c>
      <c r="S229" s="11"/>
      <c r="T229" s="73" t="str">
        <f t="shared" si="93"/>
        <v/>
      </c>
      <c r="U229" s="73" t="str">
        <f t="shared" si="94"/>
        <v/>
      </c>
      <c r="V229" s="20" t="str">
        <f t="shared" si="86"/>
        <v/>
      </c>
      <c r="X229" s="49" t="str">
        <f t="shared" si="83"/>
        <v/>
      </c>
      <c r="Y229" s="49" t="str">
        <f t="shared" si="95"/>
        <v/>
      </c>
      <c r="Z229" s="49" t="str">
        <f t="shared" si="96"/>
        <v/>
      </c>
      <c r="AA229" s="49" t="str">
        <f t="shared" si="97"/>
        <v/>
      </c>
    </row>
    <row r="230" spans="2:27" ht="12.75" customHeight="1">
      <c r="B230" s="17" t="str">
        <f t="shared" si="77"/>
        <v/>
      </c>
      <c r="C230" s="17" t="str">
        <f>IF(F230="","",INT((F230-SUM(MOD(DATE(YEAR(F230-MOD(F230-2,7)+3),1,2),{1E+99;7})*{1;-1})+5)/7))</f>
        <v/>
      </c>
      <c r="D230" s="18" t="str">
        <f t="shared" si="78"/>
        <v/>
      </c>
      <c r="E230" s="17" t="str">
        <f t="shared" si="84"/>
        <v/>
      </c>
      <c r="F230" s="10"/>
      <c r="G230" s="39" t="s">
        <v>70</v>
      </c>
      <c r="H230" s="21" t="str">
        <f t="shared" si="85"/>
        <v/>
      </c>
      <c r="I230" s="20" t="str">
        <f t="shared" si="79"/>
        <v/>
      </c>
      <c r="J230" s="19" t="str">
        <f t="shared" si="87"/>
        <v/>
      </c>
      <c r="K230" s="11" t="str">
        <f t="shared" si="88"/>
        <v/>
      </c>
      <c r="L230" s="11" t="str">
        <f t="shared" si="89"/>
        <v/>
      </c>
      <c r="M230" s="11" t="str">
        <f t="shared" si="90"/>
        <v/>
      </c>
      <c r="N230" s="11" t="str">
        <f t="shared" si="91"/>
        <v/>
      </c>
      <c r="O230" s="11" t="str">
        <f t="shared" si="92"/>
        <v/>
      </c>
      <c r="P230" s="11" t="str">
        <f t="shared" si="80"/>
        <v/>
      </c>
      <c r="Q230" s="11" t="str">
        <f t="shared" si="81"/>
        <v/>
      </c>
      <c r="R230" s="11" t="str">
        <f t="shared" si="82"/>
        <v/>
      </c>
      <c r="S230" s="11"/>
      <c r="T230" s="73" t="str">
        <f t="shared" si="93"/>
        <v/>
      </c>
      <c r="U230" s="73" t="str">
        <f t="shared" si="94"/>
        <v/>
      </c>
      <c r="V230" s="20" t="str">
        <f t="shared" si="86"/>
        <v/>
      </c>
      <c r="X230" s="49" t="str">
        <f t="shared" si="83"/>
        <v/>
      </c>
      <c r="Y230" s="49" t="str">
        <f t="shared" si="95"/>
        <v/>
      </c>
      <c r="Z230" s="49" t="str">
        <f t="shared" si="96"/>
        <v/>
      </c>
      <c r="AA230" s="49" t="str">
        <f t="shared" si="97"/>
        <v/>
      </c>
    </row>
    <row r="231" spans="2:27" ht="12.75" customHeight="1">
      <c r="B231" s="17" t="str">
        <f t="shared" si="77"/>
        <v/>
      </c>
      <c r="C231" s="17" t="str">
        <f>IF(F231="","",INT((F231-SUM(MOD(DATE(YEAR(F231-MOD(F231-2,7)+3),1,2),{1E+99;7})*{1;-1})+5)/7))</f>
        <v/>
      </c>
      <c r="D231" s="18" t="str">
        <f t="shared" si="78"/>
        <v/>
      </c>
      <c r="E231" s="17" t="str">
        <f t="shared" si="84"/>
        <v/>
      </c>
      <c r="F231" s="10"/>
      <c r="G231" s="39" t="s">
        <v>70</v>
      </c>
      <c r="H231" s="21" t="str">
        <f t="shared" si="85"/>
        <v/>
      </c>
      <c r="I231" s="20" t="str">
        <f t="shared" si="79"/>
        <v/>
      </c>
      <c r="J231" s="19" t="str">
        <f t="shared" si="87"/>
        <v/>
      </c>
      <c r="K231" s="11" t="str">
        <f t="shared" si="88"/>
        <v/>
      </c>
      <c r="L231" s="11" t="str">
        <f t="shared" si="89"/>
        <v/>
      </c>
      <c r="M231" s="11" t="str">
        <f t="shared" si="90"/>
        <v/>
      </c>
      <c r="N231" s="11" t="str">
        <f t="shared" si="91"/>
        <v/>
      </c>
      <c r="O231" s="11" t="str">
        <f t="shared" si="92"/>
        <v/>
      </c>
      <c r="P231" s="11" t="str">
        <f t="shared" si="80"/>
        <v/>
      </c>
      <c r="Q231" s="11" t="str">
        <f t="shared" si="81"/>
        <v/>
      </c>
      <c r="R231" s="11" t="str">
        <f t="shared" si="82"/>
        <v/>
      </c>
      <c r="S231" s="11"/>
      <c r="T231" s="73" t="str">
        <f t="shared" si="93"/>
        <v/>
      </c>
      <c r="U231" s="73" t="str">
        <f t="shared" si="94"/>
        <v/>
      </c>
      <c r="V231" s="20" t="str">
        <f t="shared" si="86"/>
        <v/>
      </c>
      <c r="X231" s="49" t="str">
        <f t="shared" si="83"/>
        <v/>
      </c>
      <c r="Y231" s="49" t="str">
        <f t="shared" si="95"/>
        <v/>
      </c>
      <c r="Z231" s="49" t="str">
        <f t="shared" si="96"/>
        <v/>
      </c>
      <c r="AA231" s="49" t="str">
        <f t="shared" si="97"/>
        <v/>
      </c>
    </row>
    <row r="232" spans="2:27" ht="12.75" customHeight="1">
      <c r="B232" s="17" t="str">
        <f t="shared" si="77"/>
        <v/>
      </c>
      <c r="C232" s="17" t="str">
        <f>IF(F232="","",INT((F232-SUM(MOD(DATE(YEAR(F232-MOD(F232-2,7)+3),1,2),{1E+99;7})*{1;-1})+5)/7))</f>
        <v/>
      </c>
      <c r="D232" s="18" t="str">
        <f t="shared" si="78"/>
        <v/>
      </c>
      <c r="E232" s="17" t="str">
        <f t="shared" si="84"/>
        <v/>
      </c>
      <c r="F232" s="10"/>
      <c r="G232" s="39" t="s">
        <v>70</v>
      </c>
      <c r="H232" s="21" t="str">
        <f t="shared" si="85"/>
        <v/>
      </c>
      <c r="I232" s="20" t="str">
        <f t="shared" si="79"/>
        <v/>
      </c>
      <c r="J232" s="19" t="str">
        <f t="shared" si="87"/>
        <v/>
      </c>
      <c r="K232" s="11" t="str">
        <f t="shared" si="88"/>
        <v/>
      </c>
      <c r="L232" s="11" t="str">
        <f t="shared" si="89"/>
        <v/>
      </c>
      <c r="M232" s="11" t="str">
        <f t="shared" si="90"/>
        <v/>
      </c>
      <c r="N232" s="11" t="str">
        <f t="shared" si="91"/>
        <v/>
      </c>
      <c r="O232" s="11" t="str">
        <f t="shared" si="92"/>
        <v/>
      </c>
      <c r="P232" s="11" t="str">
        <f t="shared" si="80"/>
        <v/>
      </c>
      <c r="Q232" s="11" t="str">
        <f t="shared" si="81"/>
        <v/>
      </c>
      <c r="R232" s="11" t="str">
        <f t="shared" si="82"/>
        <v/>
      </c>
      <c r="S232" s="11"/>
      <c r="T232" s="73" t="str">
        <f t="shared" si="93"/>
        <v/>
      </c>
      <c r="U232" s="73" t="str">
        <f t="shared" si="94"/>
        <v/>
      </c>
      <c r="V232" s="20" t="str">
        <f t="shared" si="86"/>
        <v/>
      </c>
      <c r="X232" s="49" t="str">
        <f t="shared" si="83"/>
        <v/>
      </c>
      <c r="Y232" s="49" t="str">
        <f t="shared" si="95"/>
        <v/>
      </c>
      <c r="Z232" s="49" t="str">
        <f t="shared" si="96"/>
        <v/>
      </c>
      <c r="AA232" s="49" t="str">
        <f t="shared" si="97"/>
        <v/>
      </c>
    </row>
    <row r="233" spans="2:27" ht="12.75" customHeight="1">
      <c r="B233" s="17" t="str">
        <f t="shared" si="77"/>
        <v/>
      </c>
      <c r="C233" s="17" t="str">
        <f>IF(F233="","",INT((F233-SUM(MOD(DATE(YEAR(F233-MOD(F233-2,7)+3),1,2),{1E+99;7})*{1;-1})+5)/7))</f>
        <v/>
      </c>
      <c r="D233" s="18" t="str">
        <f t="shared" si="78"/>
        <v/>
      </c>
      <c r="E233" s="17" t="str">
        <f t="shared" si="84"/>
        <v/>
      </c>
      <c r="F233" s="10"/>
      <c r="G233" s="39" t="s">
        <v>70</v>
      </c>
      <c r="H233" s="21" t="str">
        <f t="shared" si="85"/>
        <v/>
      </c>
      <c r="I233" s="20" t="str">
        <f t="shared" si="79"/>
        <v/>
      </c>
      <c r="J233" s="19" t="str">
        <f t="shared" si="87"/>
        <v/>
      </c>
      <c r="K233" s="11" t="str">
        <f t="shared" si="88"/>
        <v/>
      </c>
      <c r="L233" s="11" t="str">
        <f t="shared" si="89"/>
        <v/>
      </c>
      <c r="M233" s="11" t="str">
        <f t="shared" si="90"/>
        <v/>
      </c>
      <c r="N233" s="11" t="str">
        <f t="shared" si="91"/>
        <v/>
      </c>
      <c r="O233" s="11" t="str">
        <f t="shared" si="92"/>
        <v/>
      </c>
      <c r="P233" s="11" t="str">
        <f t="shared" si="80"/>
        <v/>
      </c>
      <c r="Q233" s="11" t="str">
        <f t="shared" si="81"/>
        <v/>
      </c>
      <c r="R233" s="11" t="str">
        <f t="shared" si="82"/>
        <v/>
      </c>
      <c r="S233" s="11"/>
      <c r="T233" s="73" t="str">
        <f t="shared" si="93"/>
        <v/>
      </c>
      <c r="U233" s="73" t="str">
        <f t="shared" si="94"/>
        <v/>
      </c>
      <c r="V233" s="20" t="str">
        <f t="shared" si="86"/>
        <v/>
      </c>
      <c r="X233" s="49" t="str">
        <f t="shared" si="83"/>
        <v/>
      </c>
      <c r="Y233" s="49" t="str">
        <f t="shared" si="95"/>
        <v/>
      </c>
      <c r="Z233" s="49" t="str">
        <f t="shared" si="96"/>
        <v/>
      </c>
      <c r="AA233" s="49" t="str">
        <f t="shared" si="97"/>
        <v/>
      </c>
    </row>
    <row r="234" spans="2:27" ht="12.75" customHeight="1">
      <c r="B234" s="17" t="str">
        <f t="shared" si="77"/>
        <v/>
      </c>
      <c r="C234" s="17" t="str">
        <f>IF(F234="","",INT((F234-SUM(MOD(DATE(YEAR(F234-MOD(F234-2,7)+3),1,2),{1E+99;7})*{1;-1})+5)/7))</f>
        <v/>
      </c>
      <c r="D234" s="18" t="str">
        <f t="shared" si="78"/>
        <v/>
      </c>
      <c r="E234" s="17" t="str">
        <f t="shared" si="84"/>
        <v/>
      </c>
      <c r="F234" s="10"/>
      <c r="G234" s="39" t="s">
        <v>70</v>
      </c>
      <c r="H234" s="21" t="str">
        <f t="shared" si="85"/>
        <v/>
      </c>
      <c r="I234" s="20" t="str">
        <f t="shared" si="79"/>
        <v/>
      </c>
      <c r="J234" s="19" t="str">
        <f t="shared" si="87"/>
        <v/>
      </c>
      <c r="K234" s="11" t="str">
        <f t="shared" si="88"/>
        <v/>
      </c>
      <c r="L234" s="11" t="str">
        <f t="shared" si="89"/>
        <v/>
      </c>
      <c r="M234" s="11" t="str">
        <f t="shared" si="90"/>
        <v/>
      </c>
      <c r="N234" s="11" t="str">
        <f t="shared" si="91"/>
        <v/>
      </c>
      <c r="O234" s="11" t="str">
        <f t="shared" si="92"/>
        <v/>
      </c>
      <c r="P234" s="11" t="str">
        <f t="shared" si="80"/>
        <v/>
      </c>
      <c r="Q234" s="11" t="str">
        <f t="shared" si="81"/>
        <v/>
      </c>
      <c r="R234" s="11" t="str">
        <f t="shared" si="82"/>
        <v/>
      </c>
      <c r="S234" s="11"/>
      <c r="T234" s="73" t="str">
        <f t="shared" si="93"/>
        <v/>
      </c>
      <c r="U234" s="73" t="str">
        <f t="shared" si="94"/>
        <v/>
      </c>
      <c r="V234" s="20" t="str">
        <f t="shared" si="86"/>
        <v/>
      </c>
      <c r="X234" s="49" t="str">
        <f t="shared" si="83"/>
        <v/>
      </c>
      <c r="Y234" s="49" t="str">
        <f t="shared" si="95"/>
        <v/>
      </c>
      <c r="Z234" s="49" t="str">
        <f t="shared" si="96"/>
        <v/>
      </c>
      <c r="AA234" s="49" t="str">
        <f t="shared" si="97"/>
        <v/>
      </c>
    </row>
    <row r="235" spans="2:27" ht="12.75" customHeight="1">
      <c r="B235" s="17" t="str">
        <f t="shared" si="77"/>
        <v/>
      </c>
      <c r="C235" s="17" t="str">
        <f>IF(F235="","",INT((F235-SUM(MOD(DATE(YEAR(F235-MOD(F235-2,7)+3),1,2),{1E+99;7})*{1;-1})+5)/7))</f>
        <v/>
      </c>
      <c r="D235" s="18" t="str">
        <f t="shared" si="78"/>
        <v/>
      </c>
      <c r="E235" s="17" t="str">
        <f t="shared" si="84"/>
        <v/>
      </c>
      <c r="F235" s="10"/>
      <c r="G235" s="39" t="s">
        <v>70</v>
      </c>
      <c r="H235" s="21" t="str">
        <f t="shared" si="85"/>
        <v/>
      </c>
      <c r="I235" s="20" t="str">
        <f t="shared" si="79"/>
        <v/>
      </c>
      <c r="J235" s="19" t="str">
        <f t="shared" si="87"/>
        <v/>
      </c>
      <c r="K235" s="11" t="str">
        <f t="shared" si="88"/>
        <v/>
      </c>
      <c r="L235" s="11" t="str">
        <f t="shared" si="89"/>
        <v/>
      </c>
      <c r="M235" s="11" t="str">
        <f t="shared" si="90"/>
        <v/>
      </c>
      <c r="N235" s="11" t="str">
        <f t="shared" si="91"/>
        <v/>
      </c>
      <c r="O235" s="11" t="str">
        <f t="shared" si="92"/>
        <v/>
      </c>
      <c r="P235" s="11" t="str">
        <f t="shared" si="80"/>
        <v/>
      </c>
      <c r="Q235" s="11" t="str">
        <f t="shared" si="81"/>
        <v/>
      </c>
      <c r="R235" s="11" t="str">
        <f t="shared" si="82"/>
        <v/>
      </c>
      <c r="S235" s="11"/>
      <c r="T235" s="73" t="str">
        <f t="shared" si="93"/>
        <v/>
      </c>
      <c r="U235" s="73" t="str">
        <f t="shared" si="94"/>
        <v/>
      </c>
      <c r="V235" s="20" t="str">
        <f t="shared" si="86"/>
        <v/>
      </c>
      <c r="X235" s="49" t="str">
        <f t="shared" si="83"/>
        <v/>
      </c>
      <c r="Y235" s="49" t="str">
        <f t="shared" si="95"/>
        <v/>
      </c>
      <c r="Z235" s="49" t="str">
        <f t="shared" si="96"/>
        <v/>
      </c>
      <c r="AA235" s="49" t="str">
        <f t="shared" si="97"/>
        <v/>
      </c>
    </row>
    <row r="236" spans="2:27" ht="12.75" customHeight="1">
      <c r="B236" s="17" t="str">
        <f t="shared" si="77"/>
        <v/>
      </c>
      <c r="C236" s="17" t="str">
        <f>IF(F236="","",INT((F236-SUM(MOD(DATE(YEAR(F236-MOD(F236-2,7)+3),1,2),{1E+99;7})*{1;-1})+5)/7))</f>
        <v/>
      </c>
      <c r="D236" s="18" t="str">
        <f t="shared" si="78"/>
        <v/>
      </c>
      <c r="E236" s="17" t="str">
        <f t="shared" si="84"/>
        <v/>
      </c>
      <c r="F236" s="10"/>
      <c r="G236" s="39" t="s">
        <v>70</v>
      </c>
      <c r="H236" s="21" t="str">
        <f t="shared" si="85"/>
        <v/>
      </c>
      <c r="I236" s="20" t="str">
        <f t="shared" si="79"/>
        <v/>
      </c>
      <c r="J236" s="19" t="str">
        <f t="shared" si="87"/>
        <v/>
      </c>
      <c r="K236" s="11" t="str">
        <f t="shared" si="88"/>
        <v/>
      </c>
      <c r="L236" s="11" t="str">
        <f t="shared" si="89"/>
        <v/>
      </c>
      <c r="M236" s="11" t="str">
        <f t="shared" si="90"/>
        <v/>
      </c>
      <c r="N236" s="11" t="str">
        <f t="shared" si="91"/>
        <v/>
      </c>
      <c r="O236" s="11" t="str">
        <f t="shared" si="92"/>
        <v/>
      </c>
      <c r="P236" s="11" t="str">
        <f t="shared" si="80"/>
        <v/>
      </c>
      <c r="Q236" s="11" t="str">
        <f t="shared" si="81"/>
        <v/>
      </c>
      <c r="R236" s="11" t="str">
        <f t="shared" si="82"/>
        <v/>
      </c>
      <c r="S236" s="11"/>
      <c r="T236" s="73" t="str">
        <f t="shared" si="93"/>
        <v/>
      </c>
      <c r="U236" s="73" t="str">
        <f t="shared" si="94"/>
        <v/>
      </c>
      <c r="V236" s="20" t="str">
        <f t="shared" si="86"/>
        <v/>
      </c>
      <c r="X236" s="49" t="str">
        <f t="shared" si="83"/>
        <v/>
      </c>
      <c r="Y236" s="49" t="str">
        <f t="shared" si="95"/>
        <v/>
      </c>
      <c r="Z236" s="49" t="str">
        <f t="shared" si="96"/>
        <v/>
      </c>
      <c r="AA236" s="49" t="str">
        <f t="shared" si="97"/>
        <v/>
      </c>
    </row>
    <row r="237" spans="2:27" ht="12.75" customHeight="1">
      <c r="B237" s="17" t="str">
        <f t="shared" si="77"/>
        <v/>
      </c>
      <c r="C237" s="17" t="str">
        <f>IF(F237="","",INT((F237-SUM(MOD(DATE(YEAR(F237-MOD(F237-2,7)+3),1,2),{1E+99;7})*{1;-1})+5)/7))</f>
        <v/>
      </c>
      <c r="D237" s="18" t="str">
        <f t="shared" si="78"/>
        <v/>
      </c>
      <c r="E237" s="17" t="str">
        <f t="shared" si="84"/>
        <v/>
      </c>
      <c r="F237" s="10"/>
      <c r="G237" s="39" t="s">
        <v>70</v>
      </c>
      <c r="H237" s="21" t="str">
        <f t="shared" si="85"/>
        <v/>
      </c>
      <c r="I237" s="20" t="str">
        <f t="shared" si="79"/>
        <v/>
      </c>
      <c r="J237" s="19" t="str">
        <f t="shared" si="87"/>
        <v/>
      </c>
      <c r="K237" s="11" t="str">
        <f t="shared" si="88"/>
        <v/>
      </c>
      <c r="L237" s="11" t="str">
        <f t="shared" si="89"/>
        <v/>
      </c>
      <c r="M237" s="11" t="str">
        <f t="shared" si="90"/>
        <v/>
      </c>
      <c r="N237" s="11" t="str">
        <f t="shared" si="91"/>
        <v/>
      </c>
      <c r="O237" s="11" t="str">
        <f t="shared" si="92"/>
        <v/>
      </c>
      <c r="P237" s="11" t="str">
        <f t="shared" si="80"/>
        <v/>
      </c>
      <c r="Q237" s="11" t="str">
        <f t="shared" si="81"/>
        <v/>
      </c>
      <c r="R237" s="11" t="str">
        <f t="shared" si="82"/>
        <v/>
      </c>
      <c r="S237" s="11"/>
      <c r="T237" s="73" t="str">
        <f t="shared" si="93"/>
        <v/>
      </c>
      <c r="U237" s="73" t="str">
        <f t="shared" si="94"/>
        <v/>
      </c>
      <c r="V237" s="20" t="str">
        <f t="shared" si="86"/>
        <v/>
      </c>
      <c r="X237" s="49" t="str">
        <f t="shared" si="83"/>
        <v/>
      </c>
      <c r="Y237" s="49" t="str">
        <f t="shared" si="95"/>
        <v/>
      </c>
      <c r="Z237" s="49" t="str">
        <f t="shared" si="96"/>
        <v/>
      </c>
      <c r="AA237" s="49" t="str">
        <f t="shared" si="97"/>
        <v/>
      </c>
    </row>
    <row r="238" spans="2:27" ht="12.75" customHeight="1">
      <c r="B238" s="17" t="str">
        <f t="shared" si="77"/>
        <v/>
      </c>
      <c r="C238" s="17" t="str">
        <f>IF(F238="","",INT((F238-SUM(MOD(DATE(YEAR(F238-MOD(F238-2,7)+3),1,2),{1E+99;7})*{1;-1})+5)/7))</f>
        <v/>
      </c>
      <c r="D238" s="18" t="str">
        <f t="shared" si="78"/>
        <v/>
      </c>
      <c r="E238" s="17" t="str">
        <f t="shared" si="84"/>
        <v/>
      </c>
      <c r="F238" s="10"/>
      <c r="G238" s="39" t="s">
        <v>70</v>
      </c>
      <c r="H238" s="21" t="str">
        <f t="shared" si="85"/>
        <v/>
      </c>
      <c r="I238" s="20" t="str">
        <f t="shared" si="79"/>
        <v/>
      </c>
      <c r="J238" s="19" t="str">
        <f t="shared" si="87"/>
        <v/>
      </c>
      <c r="K238" s="11" t="str">
        <f t="shared" si="88"/>
        <v/>
      </c>
      <c r="L238" s="11" t="str">
        <f t="shared" si="89"/>
        <v/>
      </c>
      <c r="M238" s="11" t="str">
        <f t="shared" si="90"/>
        <v/>
      </c>
      <c r="N238" s="11" t="str">
        <f t="shared" si="91"/>
        <v/>
      </c>
      <c r="O238" s="11" t="str">
        <f t="shared" si="92"/>
        <v/>
      </c>
      <c r="P238" s="11" t="str">
        <f t="shared" si="80"/>
        <v/>
      </c>
      <c r="Q238" s="11" t="str">
        <f t="shared" si="81"/>
        <v/>
      </c>
      <c r="R238" s="11" t="str">
        <f t="shared" si="82"/>
        <v/>
      </c>
      <c r="S238" s="11"/>
      <c r="T238" s="73" t="str">
        <f t="shared" si="93"/>
        <v/>
      </c>
      <c r="U238" s="73" t="str">
        <f t="shared" si="94"/>
        <v/>
      </c>
      <c r="V238" s="20" t="str">
        <f t="shared" si="86"/>
        <v/>
      </c>
      <c r="X238" s="49" t="str">
        <f t="shared" si="83"/>
        <v/>
      </c>
      <c r="Y238" s="49" t="str">
        <f t="shared" si="95"/>
        <v/>
      </c>
      <c r="Z238" s="49" t="str">
        <f t="shared" si="96"/>
        <v/>
      </c>
      <c r="AA238" s="49" t="str">
        <f t="shared" si="97"/>
        <v/>
      </c>
    </row>
    <row r="239" spans="2:27" ht="12.75" customHeight="1">
      <c r="B239" s="17" t="str">
        <f t="shared" si="77"/>
        <v/>
      </c>
      <c r="C239" s="17" t="str">
        <f>IF(F239="","",INT((F239-SUM(MOD(DATE(YEAR(F239-MOD(F239-2,7)+3),1,2),{1E+99;7})*{1;-1})+5)/7))</f>
        <v/>
      </c>
      <c r="D239" s="18" t="str">
        <f t="shared" si="78"/>
        <v/>
      </c>
      <c r="E239" s="17" t="str">
        <f t="shared" si="84"/>
        <v/>
      </c>
      <c r="F239" s="10"/>
      <c r="G239" s="39" t="s">
        <v>70</v>
      </c>
      <c r="H239" s="21" t="str">
        <f t="shared" si="85"/>
        <v/>
      </c>
      <c r="I239" s="20" t="str">
        <f t="shared" si="79"/>
        <v/>
      </c>
      <c r="J239" s="19" t="str">
        <f t="shared" si="87"/>
        <v/>
      </c>
      <c r="K239" s="11" t="str">
        <f t="shared" si="88"/>
        <v/>
      </c>
      <c r="L239" s="11" t="str">
        <f t="shared" si="89"/>
        <v/>
      </c>
      <c r="M239" s="11" t="str">
        <f t="shared" si="90"/>
        <v/>
      </c>
      <c r="N239" s="11" t="str">
        <f t="shared" si="91"/>
        <v/>
      </c>
      <c r="O239" s="11" t="str">
        <f t="shared" si="92"/>
        <v/>
      </c>
      <c r="P239" s="11" t="str">
        <f t="shared" si="80"/>
        <v/>
      </c>
      <c r="Q239" s="11" t="str">
        <f t="shared" si="81"/>
        <v/>
      </c>
      <c r="R239" s="11" t="str">
        <f t="shared" si="82"/>
        <v/>
      </c>
      <c r="S239" s="11"/>
      <c r="T239" s="73" t="str">
        <f t="shared" si="93"/>
        <v/>
      </c>
      <c r="U239" s="73" t="str">
        <f t="shared" si="94"/>
        <v/>
      </c>
      <c r="V239" s="20" t="str">
        <f t="shared" si="86"/>
        <v/>
      </c>
      <c r="X239" s="49" t="str">
        <f t="shared" si="83"/>
        <v/>
      </c>
      <c r="Y239" s="49" t="str">
        <f t="shared" si="95"/>
        <v/>
      </c>
      <c r="Z239" s="49" t="str">
        <f t="shared" si="96"/>
        <v/>
      </c>
      <c r="AA239" s="49" t="str">
        <f t="shared" si="97"/>
        <v/>
      </c>
    </row>
    <row r="240" spans="2:27" ht="12.75" customHeight="1">
      <c r="B240" s="17" t="str">
        <f t="shared" si="77"/>
        <v/>
      </c>
      <c r="C240" s="17" t="str">
        <f>IF(F240="","",INT((F240-SUM(MOD(DATE(YEAR(F240-MOD(F240-2,7)+3),1,2),{1E+99;7})*{1;-1})+5)/7))</f>
        <v/>
      </c>
      <c r="D240" s="18" t="str">
        <f t="shared" si="78"/>
        <v/>
      </c>
      <c r="E240" s="17" t="str">
        <f t="shared" si="84"/>
        <v/>
      </c>
      <c r="F240" s="10"/>
      <c r="G240" s="39" t="s">
        <v>70</v>
      </c>
      <c r="H240" s="21" t="str">
        <f t="shared" si="85"/>
        <v/>
      </c>
      <c r="I240" s="20" t="str">
        <f t="shared" si="79"/>
        <v/>
      </c>
      <c r="J240" s="19" t="str">
        <f t="shared" si="87"/>
        <v/>
      </c>
      <c r="K240" s="11" t="str">
        <f t="shared" si="88"/>
        <v/>
      </c>
      <c r="L240" s="11" t="str">
        <f t="shared" si="89"/>
        <v/>
      </c>
      <c r="M240" s="11" t="str">
        <f t="shared" si="90"/>
        <v/>
      </c>
      <c r="N240" s="11" t="str">
        <f t="shared" si="91"/>
        <v/>
      </c>
      <c r="O240" s="11" t="str">
        <f t="shared" si="92"/>
        <v/>
      </c>
      <c r="P240" s="11" t="str">
        <f t="shared" si="80"/>
        <v/>
      </c>
      <c r="Q240" s="11" t="str">
        <f t="shared" si="81"/>
        <v/>
      </c>
      <c r="R240" s="11" t="str">
        <f t="shared" si="82"/>
        <v/>
      </c>
      <c r="S240" s="11"/>
      <c r="T240" s="73" t="str">
        <f t="shared" si="93"/>
        <v/>
      </c>
      <c r="U240" s="73" t="str">
        <f t="shared" si="94"/>
        <v/>
      </c>
      <c r="V240" s="20" t="str">
        <f t="shared" si="86"/>
        <v/>
      </c>
      <c r="X240" s="49" t="str">
        <f t="shared" si="83"/>
        <v/>
      </c>
      <c r="Y240" s="49" t="str">
        <f t="shared" si="95"/>
        <v/>
      </c>
      <c r="Z240" s="49" t="str">
        <f t="shared" si="96"/>
        <v/>
      </c>
      <c r="AA240" s="49" t="str">
        <f t="shared" si="97"/>
        <v/>
      </c>
    </row>
    <row r="241" spans="2:27" ht="12.75" customHeight="1">
      <c r="B241" s="17" t="str">
        <f t="shared" si="77"/>
        <v/>
      </c>
      <c r="C241" s="17" t="str">
        <f>IF(F241="","",INT((F241-SUM(MOD(DATE(YEAR(F241-MOD(F241-2,7)+3),1,2),{1E+99;7})*{1;-1})+5)/7))</f>
        <v/>
      </c>
      <c r="D241" s="18" t="str">
        <f t="shared" si="78"/>
        <v/>
      </c>
      <c r="E241" s="17" t="str">
        <f t="shared" si="84"/>
        <v/>
      </c>
      <c r="F241" s="10"/>
      <c r="G241" s="39" t="s">
        <v>70</v>
      </c>
      <c r="H241" s="21" t="str">
        <f t="shared" si="85"/>
        <v/>
      </c>
      <c r="I241" s="20" t="str">
        <f t="shared" si="79"/>
        <v/>
      </c>
      <c r="J241" s="19" t="str">
        <f t="shared" si="87"/>
        <v/>
      </c>
      <c r="K241" s="11" t="str">
        <f t="shared" si="88"/>
        <v/>
      </c>
      <c r="L241" s="11" t="str">
        <f t="shared" si="89"/>
        <v/>
      </c>
      <c r="M241" s="11" t="str">
        <f t="shared" si="90"/>
        <v/>
      </c>
      <c r="N241" s="11" t="str">
        <f t="shared" si="91"/>
        <v/>
      </c>
      <c r="O241" s="11" t="str">
        <f t="shared" si="92"/>
        <v/>
      </c>
      <c r="P241" s="11" t="str">
        <f t="shared" si="80"/>
        <v/>
      </c>
      <c r="Q241" s="11" t="str">
        <f t="shared" si="81"/>
        <v/>
      </c>
      <c r="R241" s="11" t="str">
        <f t="shared" si="82"/>
        <v/>
      </c>
      <c r="S241" s="11"/>
      <c r="T241" s="73" t="str">
        <f t="shared" si="93"/>
        <v/>
      </c>
      <c r="U241" s="73" t="str">
        <f t="shared" si="94"/>
        <v/>
      </c>
      <c r="V241" s="20" t="str">
        <f t="shared" si="86"/>
        <v/>
      </c>
      <c r="X241" s="49" t="str">
        <f t="shared" si="83"/>
        <v/>
      </c>
      <c r="Y241" s="49" t="str">
        <f t="shared" si="95"/>
        <v/>
      </c>
      <c r="Z241" s="49" t="str">
        <f t="shared" si="96"/>
        <v/>
      </c>
      <c r="AA241" s="49" t="str">
        <f t="shared" si="97"/>
        <v/>
      </c>
    </row>
    <row r="242" spans="2:27" ht="12.75" customHeight="1">
      <c r="B242" s="17" t="str">
        <f t="shared" si="77"/>
        <v/>
      </c>
      <c r="C242" s="17" t="str">
        <f>IF(F242="","",INT((F242-SUM(MOD(DATE(YEAR(F242-MOD(F242-2,7)+3),1,2),{1E+99;7})*{1;-1})+5)/7))</f>
        <v/>
      </c>
      <c r="D242" s="18" t="str">
        <f t="shared" si="78"/>
        <v/>
      </c>
      <c r="E242" s="17" t="str">
        <f t="shared" si="84"/>
        <v/>
      </c>
      <c r="F242" s="10"/>
      <c r="G242" s="39" t="s">
        <v>70</v>
      </c>
      <c r="H242" s="21" t="str">
        <f t="shared" si="85"/>
        <v/>
      </c>
      <c r="I242" s="20" t="str">
        <f t="shared" si="79"/>
        <v/>
      </c>
      <c r="J242" s="19" t="str">
        <f t="shared" si="87"/>
        <v/>
      </c>
      <c r="K242" s="11" t="str">
        <f t="shared" si="88"/>
        <v/>
      </c>
      <c r="L242" s="11" t="str">
        <f t="shared" si="89"/>
        <v/>
      </c>
      <c r="M242" s="11" t="str">
        <f t="shared" si="90"/>
        <v/>
      </c>
      <c r="N242" s="11" t="str">
        <f t="shared" si="91"/>
        <v/>
      </c>
      <c r="O242" s="11" t="str">
        <f t="shared" si="92"/>
        <v/>
      </c>
      <c r="P242" s="11" t="str">
        <f t="shared" si="80"/>
        <v/>
      </c>
      <c r="Q242" s="11" t="str">
        <f t="shared" si="81"/>
        <v/>
      </c>
      <c r="R242" s="11" t="str">
        <f t="shared" si="82"/>
        <v/>
      </c>
      <c r="S242" s="11"/>
      <c r="T242" s="73" t="str">
        <f t="shared" si="93"/>
        <v/>
      </c>
      <c r="U242" s="73" t="str">
        <f t="shared" si="94"/>
        <v/>
      </c>
      <c r="V242" s="20" t="str">
        <f t="shared" si="86"/>
        <v/>
      </c>
      <c r="X242" s="49" t="str">
        <f t="shared" si="83"/>
        <v/>
      </c>
      <c r="Y242" s="49" t="str">
        <f t="shared" si="95"/>
        <v/>
      </c>
      <c r="Z242" s="49" t="str">
        <f t="shared" si="96"/>
        <v/>
      </c>
      <c r="AA242" s="49" t="str">
        <f t="shared" si="97"/>
        <v/>
      </c>
    </row>
    <row r="243" spans="2:27" ht="12.75" customHeight="1">
      <c r="B243" s="17" t="str">
        <f t="shared" si="77"/>
        <v/>
      </c>
      <c r="C243" s="17" t="str">
        <f>IF(F243="","",INT((F243-SUM(MOD(DATE(YEAR(F243-MOD(F243-2,7)+3),1,2),{1E+99;7})*{1;-1})+5)/7))</f>
        <v/>
      </c>
      <c r="D243" s="18" t="str">
        <f t="shared" si="78"/>
        <v/>
      </c>
      <c r="E243" s="17" t="str">
        <f t="shared" si="84"/>
        <v/>
      </c>
      <c r="F243" s="10"/>
      <c r="G243" s="39" t="s">
        <v>70</v>
      </c>
      <c r="H243" s="21" t="str">
        <f t="shared" si="85"/>
        <v/>
      </c>
      <c r="I243" s="20" t="str">
        <f t="shared" si="79"/>
        <v/>
      </c>
      <c r="J243" s="19" t="str">
        <f t="shared" si="87"/>
        <v/>
      </c>
      <c r="K243" s="11" t="str">
        <f t="shared" si="88"/>
        <v/>
      </c>
      <c r="L243" s="11" t="str">
        <f t="shared" si="89"/>
        <v/>
      </c>
      <c r="M243" s="11" t="str">
        <f t="shared" si="90"/>
        <v/>
      </c>
      <c r="N243" s="11" t="str">
        <f t="shared" si="91"/>
        <v/>
      </c>
      <c r="O243" s="11" t="str">
        <f t="shared" si="92"/>
        <v/>
      </c>
      <c r="P243" s="11" t="str">
        <f t="shared" si="80"/>
        <v/>
      </c>
      <c r="Q243" s="11" t="str">
        <f t="shared" si="81"/>
        <v/>
      </c>
      <c r="R243" s="11" t="str">
        <f t="shared" si="82"/>
        <v/>
      </c>
      <c r="S243" s="11"/>
      <c r="T243" s="73" t="str">
        <f t="shared" si="93"/>
        <v/>
      </c>
      <c r="U243" s="73" t="str">
        <f t="shared" si="94"/>
        <v/>
      </c>
      <c r="V243" s="20" t="str">
        <f t="shared" si="86"/>
        <v/>
      </c>
      <c r="X243" s="49" t="str">
        <f t="shared" si="83"/>
        <v/>
      </c>
      <c r="Y243" s="49" t="str">
        <f t="shared" si="95"/>
        <v/>
      </c>
      <c r="Z243" s="49" t="str">
        <f t="shared" si="96"/>
        <v/>
      </c>
      <c r="AA243" s="49" t="str">
        <f t="shared" si="97"/>
        <v/>
      </c>
    </row>
    <row r="244" spans="2:27" ht="12.75" customHeight="1">
      <c r="B244" s="17" t="str">
        <f t="shared" si="77"/>
        <v/>
      </c>
      <c r="C244" s="17" t="str">
        <f>IF(F244="","",INT((F244-SUM(MOD(DATE(YEAR(F244-MOD(F244-2,7)+3),1,2),{1E+99;7})*{1;-1})+5)/7))</f>
        <v/>
      </c>
      <c r="D244" s="18" t="str">
        <f t="shared" si="78"/>
        <v/>
      </c>
      <c r="E244" s="17" t="str">
        <f t="shared" si="84"/>
        <v/>
      </c>
      <c r="F244" s="10"/>
      <c r="G244" s="39" t="s">
        <v>70</v>
      </c>
      <c r="H244" s="21" t="str">
        <f t="shared" si="85"/>
        <v/>
      </c>
      <c r="I244" s="20" t="str">
        <f t="shared" si="79"/>
        <v/>
      </c>
      <c r="J244" s="19" t="str">
        <f t="shared" si="87"/>
        <v/>
      </c>
      <c r="K244" s="11" t="str">
        <f t="shared" si="88"/>
        <v/>
      </c>
      <c r="L244" s="11" t="str">
        <f t="shared" si="89"/>
        <v/>
      </c>
      <c r="M244" s="11" t="str">
        <f t="shared" si="90"/>
        <v/>
      </c>
      <c r="N244" s="11" t="str">
        <f t="shared" si="91"/>
        <v/>
      </c>
      <c r="O244" s="11" t="str">
        <f t="shared" si="92"/>
        <v/>
      </c>
      <c r="P244" s="11" t="str">
        <f t="shared" si="80"/>
        <v/>
      </c>
      <c r="Q244" s="11" t="str">
        <f t="shared" si="81"/>
        <v/>
      </c>
      <c r="R244" s="11" t="str">
        <f t="shared" si="82"/>
        <v/>
      </c>
      <c r="S244" s="11"/>
      <c r="T244" s="73" t="str">
        <f t="shared" si="93"/>
        <v/>
      </c>
      <c r="U244" s="73" t="str">
        <f t="shared" si="94"/>
        <v/>
      </c>
      <c r="V244" s="20" t="str">
        <f t="shared" si="86"/>
        <v/>
      </c>
      <c r="X244" s="49" t="str">
        <f t="shared" si="83"/>
        <v/>
      </c>
      <c r="Y244" s="49" t="str">
        <f t="shared" si="95"/>
        <v/>
      </c>
      <c r="Z244" s="49" t="str">
        <f t="shared" si="96"/>
        <v/>
      </c>
      <c r="AA244" s="49" t="str">
        <f t="shared" si="97"/>
        <v/>
      </c>
    </row>
    <row r="245" spans="2:27" ht="12.75" customHeight="1">
      <c r="B245" s="17" t="str">
        <f t="shared" si="77"/>
        <v/>
      </c>
      <c r="C245" s="17" t="str">
        <f>IF(F245="","",INT((F245-SUM(MOD(DATE(YEAR(F245-MOD(F245-2,7)+3),1,2),{1E+99;7})*{1;-1})+5)/7))</f>
        <v/>
      </c>
      <c r="D245" s="18" t="str">
        <f t="shared" si="78"/>
        <v/>
      </c>
      <c r="E245" s="17" t="str">
        <f t="shared" si="84"/>
        <v/>
      </c>
      <c r="F245" s="10"/>
      <c r="G245" s="39" t="s">
        <v>70</v>
      </c>
      <c r="H245" s="21" t="str">
        <f t="shared" si="85"/>
        <v/>
      </c>
      <c r="I245" s="20" t="str">
        <f t="shared" si="79"/>
        <v/>
      </c>
      <c r="J245" s="19" t="str">
        <f t="shared" si="87"/>
        <v/>
      </c>
      <c r="K245" s="11" t="str">
        <f t="shared" si="88"/>
        <v/>
      </c>
      <c r="L245" s="11" t="str">
        <f t="shared" si="89"/>
        <v/>
      </c>
      <c r="M245" s="11" t="str">
        <f t="shared" si="90"/>
        <v/>
      </c>
      <c r="N245" s="11" t="str">
        <f t="shared" si="91"/>
        <v/>
      </c>
      <c r="O245" s="11" t="str">
        <f t="shared" si="92"/>
        <v/>
      </c>
      <c r="P245" s="11" t="str">
        <f t="shared" si="80"/>
        <v/>
      </c>
      <c r="Q245" s="11" t="str">
        <f t="shared" si="81"/>
        <v/>
      </c>
      <c r="R245" s="11" t="str">
        <f t="shared" si="82"/>
        <v/>
      </c>
      <c r="S245" s="11"/>
      <c r="T245" s="73" t="str">
        <f t="shared" si="93"/>
        <v/>
      </c>
      <c r="U245" s="73" t="str">
        <f t="shared" si="94"/>
        <v/>
      </c>
      <c r="V245" s="20" t="str">
        <f t="shared" si="86"/>
        <v/>
      </c>
      <c r="X245" s="49" t="str">
        <f t="shared" si="83"/>
        <v/>
      </c>
      <c r="Y245" s="49" t="str">
        <f t="shared" si="95"/>
        <v/>
      </c>
      <c r="Z245" s="49" t="str">
        <f t="shared" si="96"/>
        <v/>
      </c>
      <c r="AA245" s="49" t="str">
        <f t="shared" si="97"/>
        <v/>
      </c>
    </row>
    <row r="246" spans="2:27" ht="12.75" customHeight="1">
      <c r="B246" s="17" t="str">
        <f t="shared" si="77"/>
        <v/>
      </c>
      <c r="C246" s="17" t="str">
        <f>IF(F246="","",INT((F246-SUM(MOD(DATE(YEAR(F246-MOD(F246-2,7)+3),1,2),{1E+99;7})*{1;-1})+5)/7))</f>
        <v/>
      </c>
      <c r="D246" s="18" t="str">
        <f t="shared" si="78"/>
        <v/>
      </c>
      <c r="E246" s="17" t="str">
        <f t="shared" si="84"/>
        <v/>
      </c>
      <c r="F246" s="10"/>
      <c r="G246" s="39" t="s">
        <v>70</v>
      </c>
      <c r="H246" s="21" t="str">
        <f t="shared" si="85"/>
        <v/>
      </c>
      <c r="I246" s="20" t="str">
        <f t="shared" si="79"/>
        <v/>
      </c>
      <c r="J246" s="19" t="str">
        <f t="shared" si="87"/>
        <v/>
      </c>
      <c r="K246" s="11" t="str">
        <f t="shared" si="88"/>
        <v/>
      </c>
      <c r="L246" s="11" t="str">
        <f t="shared" si="89"/>
        <v/>
      </c>
      <c r="M246" s="11" t="str">
        <f t="shared" si="90"/>
        <v/>
      </c>
      <c r="N246" s="11" t="str">
        <f t="shared" si="91"/>
        <v/>
      </c>
      <c r="O246" s="11" t="str">
        <f t="shared" si="92"/>
        <v/>
      </c>
      <c r="P246" s="11" t="str">
        <f t="shared" si="80"/>
        <v/>
      </c>
      <c r="Q246" s="11" t="str">
        <f t="shared" si="81"/>
        <v/>
      </c>
      <c r="R246" s="11" t="str">
        <f t="shared" si="82"/>
        <v/>
      </c>
      <c r="S246" s="11"/>
      <c r="T246" s="73" t="str">
        <f t="shared" si="93"/>
        <v/>
      </c>
      <c r="U246" s="73" t="str">
        <f t="shared" si="94"/>
        <v/>
      </c>
      <c r="V246" s="20" t="str">
        <f t="shared" si="86"/>
        <v/>
      </c>
      <c r="X246" s="49" t="str">
        <f t="shared" si="83"/>
        <v/>
      </c>
      <c r="Y246" s="49" t="str">
        <f t="shared" si="95"/>
        <v/>
      </c>
      <c r="Z246" s="49" t="str">
        <f t="shared" si="96"/>
        <v/>
      </c>
      <c r="AA246" s="49" t="str">
        <f t="shared" si="97"/>
        <v/>
      </c>
    </row>
    <row r="247" spans="2:27" ht="12.75" customHeight="1">
      <c r="B247" s="17" t="str">
        <f t="shared" si="77"/>
        <v/>
      </c>
      <c r="C247" s="17" t="str">
        <f>IF(F247="","",INT((F247-SUM(MOD(DATE(YEAR(F247-MOD(F247-2,7)+3),1,2),{1E+99;7})*{1;-1})+5)/7))</f>
        <v/>
      </c>
      <c r="D247" s="18" t="str">
        <f t="shared" si="78"/>
        <v/>
      </c>
      <c r="E247" s="17" t="str">
        <f t="shared" si="84"/>
        <v/>
      </c>
      <c r="F247" s="10"/>
      <c r="G247" s="39" t="s">
        <v>70</v>
      </c>
      <c r="H247" s="21" t="str">
        <f t="shared" si="85"/>
        <v/>
      </c>
      <c r="I247" s="20" t="str">
        <f t="shared" si="79"/>
        <v/>
      </c>
      <c r="J247" s="19" t="str">
        <f t="shared" si="87"/>
        <v/>
      </c>
      <c r="K247" s="11" t="str">
        <f t="shared" si="88"/>
        <v/>
      </c>
      <c r="L247" s="11" t="str">
        <f t="shared" si="89"/>
        <v/>
      </c>
      <c r="M247" s="11" t="str">
        <f t="shared" si="90"/>
        <v/>
      </c>
      <c r="N247" s="11" t="str">
        <f t="shared" si="91"/>
        <v/>
      </c>
      <c r="O247" s="11" t="str">
        <f t="shared" si="92"/>
        <v/>
      </c>
      <c r="P247" s="11" t="str">
        <f t="shared" si="80"/>
        <v/>
      </c>
      <c r="Q247" s="11" t="str">
        <f t="shared" si="81"/>
        <v/>
      </c>
      <c r="R247" s="11" t="str">
        <f t="shared" si="82"/>
        <v/>
      </c>
      <c r="S247" s="11"/>
      <c r="T247" s="73" t="str">
        <f t="shared" si="93"/>
        <v/>
      </c>
      <c r="U247" s="73" t="str">
        <f t="shared" si="94"/>
        <v/>
      </c>
      <c r="V247" s="20" t="str">
        <f t="shared" si="86"/>
        <v/>
      </c>
      <c r="X247" s="49" t="str">
        <f t="shared" si="83"/>
        <v/>
      </c>
      <c r="Y247" s="49" t="str">
        <f t="shared" si="95"/>
        <v/>
      </c>
      <c r="Z247" s="49" t="str">
        <f t="shared" si="96"/>
        <v/>
      </c>
      <c r="AA247" s="49" t="str">
        <f t="shared" si="97"/>
        <v/>
      </c>
    </row>
    <row r="248" spans="2:27" ht="12.75" customHeight="1">
      <c r="B248" s="17" t="str">
        <f t="shared" si="77"/>
        <v/>
      </c>
      <c r="C248" s="17" t="str">
        <f>IF(F248="","",INT((F248-SUM(MOD(DATE(YEAR(F248-MOD(F248-2,7)+3),1,2),{1E+99;7})*{1;-1})+5)/7))</f>
        <v/>
      </c>
      <c r="D248" s="18" t="str">
        <f t="shared" si="78"/>
        <v/>
      </c>
      <c r="E248" s="17" t="str">
        <f t="shared" si="84"/>
        <v/>
      </c>
      <c r="F248" s="10"/>
      <c r="G248" s="39" t="s">
        <v>70</v>
      </c>
      <c r="H248" s="21" t="str">
        <f t="shared" si="85"/>
        <v/>
      </c>
      <c r="I248" s="20" t="str">
        <f t="shared" si="79"/>
        <v/>
      </c>
      <c r="J248" s="19" t="str">
        <f t="shared" si="87"/>
        <v/>
      </c>
      <c r="K248" s="11" t="str">
        <f t="shared" si="88"/>
        <v/>
      </c>
      <c r="L248" s="11" t="str">
        <f t="shared" si="89"/>
        <v/>
      </c>
      <c r="M248" s="11" t="str">
        <f t="shared" si="90"/>
        <v/>
      </c>
      <c r="N248" s="11" t="str">
        <f t="shared" si="91"/>
        <v/>
      </c>
      <c r="O248" s="11" t="str">
        <f t="shared" si="92"/>
        <v/>
      </c>
      <c r="P248" s="11" t="str">
        <f t="shared" si="80"/>
        <v/>
      </c>
      <c r="Q248" s="11" t="str">
        <f t="shared" si="81"/>
        <v/>
      </c>
      <c r="R248" s="11" t="str">
        <f t="shared" si="82"/>
        <v/>
      </c>
      <c r="S248" s="11"/>
      <c r="T248" s="73" t="str">
        <f t="shared" si="93"/>
        <v/>
      </c>
      <c r="U248" s="73" t="str">
        <f t="shared" si="94"/>
        <v/>
      </c>
      <c r="V248" s="20" t="str">
        <f t="shared" si="86"/>
        <v/>
      </c>
      <c r="X248" s="49" t="str">
        <f t="shared" si="83"/>
        <v/>
      </c>
      <c r="Y248" s="49" t="str">
        <f t="shared" si="95"/>
        <v/>
      </c>
      <c r="Z248" s="49" t="str">
        <f t="shared" si="96"/>
        <v/>
      </c>
      <c r="AA248" s="49" t="str">
        <f t="shared" si="97"/>
        <v/>
      </c>
    </row>
    <row r="249" spans="2:27" ht="12.75" customHeight="1">
      <c r="B249" s="17" t="str">
        <f t="shared" si="77"/>
        <v/>
      </c>
      <c r="C249" s="17" t="str">
        <f>IF(F249="","",INT((F249-SUM(MOD(DATE(YEAR(F249-MOD(F249-2,7)+3),1,2),{1E+99;7})*{1;-1})+5)/7))</f>
        <v/>
      </c>
      <c r="D249" s="18" t="str">
        <f t="shared" si="78"/>
        <v/>
      </c>
      <c r="E249" s="17" t="str">
        <f t="shared" si="84"/>
        <v/>
      </c>
      <c r="F249" s="10"/>
      <c r="G249" s="39" t="s">
        <v>70</v>
      </c>
      <c r="H249" s="21" t="str">
        <f t="shared" si="85"/>
        <v/>
      </c>
      <c r="I249" s="20" t="str">
        <f t="shared" si="79"/>
        <v/>
      </c>
      <c r="J249" s="19" t="str">
        <f t="shared" si="87"/>
        <v/>
      </c>
      <c r="K249" s="11" t="str">
        <f t="shared" si="88"/>
        <v/>
      </c>
      <c r="L249" s="11" t="str">
        <f t="shared" si="89"/>
        <v/>
      </c>
      <c r="M249" s="11" t="str">
        <f t="shared" si="90"/>
        <v/>
      </c>
      <c r="N249" s="11" t="str">
        <f t="shared" si="91"/>
        <v/>
      </c>
      <c r="O249" s="11" t="str">
        <f t="shared" si="92"/>
        <v/>
      </c>
      <c r="P249" s="11" t="str">
        <f t="shared" si="80"/>
        <v/>
      </c>
      <c r="Q249" s="11" t="str">
        <f t="shared" si="81"/>
        <v/>
      </c>
      <c r="R249" s="11" t="str">
        <f t="shared" si="82"/>
        <v/>
      </c>
      <c r="S249" s="11"/>
      <c r="T249" s="73" t="str">
        <f t="shared" si="93"/>
        <v/>
      </c>
      <c r="U249" s="73" t="str">
        <f t="shared" si="94"/>
        <v/>
      </c>
      <c r="V249" s="20" t="str">
        <f t="shared" si="86"/>
        <v/>
      </c>
      <c r="X249" s="49" t="str">
        <f t="shared" si="83"/>
        <v/>
      </c>
      <c r="Y249" s="49" t="str">
        <f t="shared" si="95"/>
        <v/>
      </c>
      <c r="Z249" s="49" t="str">
        <f t="shared" si="96"/>
        <v/>
      </c>
      <c r="AA249" s="49" t="str">
        <f t="shared" si="97"/>
        <v/>
      </c>
    </row>
    <row r="250" spans="2:27" ht="12.75" customHeight="1">
      <c r="B250" s="17" t="str">
        <f t="shared" si="77"/>
        <v/>
      </c>
      <c r="C250" s="17" t="str">
        <f>IF(F250="","",INT((F250-SUM(MOD(DATE(YEAR(F250-MOD(F250-2,7)+3),1,2),{1E+99;7})*{1;-1})+5)/7))</f>
        <v/>
      </c>
      <c r="D250" s="18" t="str">
        <f t="shared" si="78"/>
        <v/>
      </c>
      <c r="E250" s="17" t="str">
        <f t="shared" si="84"/>
        <v/>
      </c>
      <c r="F250" s="10"/>
      <c r="G250" s="39" t="s">
        <v>70</v>
      </c>
      <c r="H250" s="21" t="str">
        <f t="shared" si="85"/>
        <v/>
      </c>
      <c r="I250" s="20" t="str">
        <f t="shared" si="79"/>
        <v/>
      </c>
      <c r="J250" s="19" t="str">
        <f t="shared" si="87"/>
        <v/>
      </c>
      <c r="K250" s="11" t="str">
        <f t="shared" si="88"/>
        <v/>
      </c>
      <c r="L250" s="11" t="str">
        <f t="shared" si="89"/>
        <v/>
      </c>
      <c r="M250" s="11" t="str">
        <f t="shared" si="90"/>
        <v/>
      </c>
      <c r="N250" s="11" t="str">
        <f t="shared" si="91"/>
        <v/>
      </c>
      <c r="O250" s="11" t="str">
        <f t="shared" si="92"/>
        <v/>
      </c>
      <c r="P250" s="11" t="str">
        <f t="shared" si="80"/>
        <v/>
      </c>
      <c r="Q250" s="11" t="str">
        <f t="shared" si="81"/>
        <v/>
      </c>
      <c r="R250" s="11" t="str">
        <f t="shared" si="82"/>
        <v/>
      </c>
      <c r="S250" s="11"/>
      <c r="T250" s="73" t="str">
        <f t="shared" si="93"/>
        <v/>
      </c>
      <c r="U250" s="73" t="str">
        <f t="shared" si="94"/>
        <v/>
      </c>
      <c r="V250" s="20" t="str">
        <f t="shared" si="86"/>
        <v/>
      </c>
      <c r="X250" s="49" t="str">
        <f t="shared" si="83"/>
        <v/>
      </c>
      <c r="Y250" s="49" t="str">
        <f t="shared" si="95"/>
        <v/>
      </c>
      <c r="Z250" s="49" t="str">
        <f t="shared" si="96"/>
        <v/>
      </c>
      <c r="AA250" s="49" t="str">
        <f t="shared" si="97"/>
        <v/>
      </c>
    </row>
    <row r="251" spans="2:27" ht="12.75" customHeight="1">
      <c r="B251" s="17" t="str">
        <f t="shared" si="77"/>
        <v/>
      </c>
      <c r="C251" s="17" t="str">
        <f>IF(F251="","",INT((F251-SUM(MOD(DATE(YEAR(F251-MOD(F251-2,7)+3),1,2),{1E+99;7})*{1;-1})+5)/7))</f>
        <v/>
      </c>
      <c r="D251" s="18" t="str">
        <f t="shared" si="78"/>
        <v/>
      </c>
      <c r="E251" s="17" t="str">
        <f t="shared" si="84"/>
        <v/>
      </c>
      <c r="F251" s="10"/>
      <c r="G251" s="39" t="s">
        <v>70</v>
      </c>
      <c r="H251" s="21" t="str">
        <f t="shared" si="85"/>
        <v/>
      </c>
      <c r="I251" s="20" t="str">
        <f t="shared" si="79"/>
        <v/>
      </c>
      <c r="J251" s="19" t="str">
        <f t="shared" si="87"/>
        <v/>
      </c>
      <c r="K251" s="11" t="str">
        <f t="shared" si="88"/>
        <v/>
      </c>
      <c r="L251" s="11" t="str">
        <f t="shared" si="89"/>
        <v/>
      </c>
      <c r="M251" s="11" t="str">
        <f t="shared" si="90"/>
        <v/>
      </c>
      <c r="N251" s="11" t="str">
        <f t="shared" si="91"/>
        <v/>
      </c>
      <c r="O251" s="11" t="str">
        <f t="shared" si="92"/>
        <v/>
      </c>
      <c r="P251" s="11" t="str">
        <f t="shared" si="80"/>
        <v/>
      </c>
      <c r="Q251" s="11" t="str">
        <f t="shared" si="81"/>
        <v/>
      </c>
      <c r="R251" s="11" t="str">
        <f t="shared" si="82"/>
        <v/>
      </c>
      <c r="S251" s="11"/>
      <c r="T251" s="73" t="str">
        <f t="shared" si="93"/>
        <v/>
      </c>
      <c r="U251" s="73" t="str">
        <f t="shared" si="94"/>
        <v/>
      </c>
      <c r="V251" s="20" t="str">
        <f t="shared" si="86"/>
        <v/>
      </c>
      <c r="X251" s="49" t="str">
        <f t="shared" si="83"/>
        <v/>
      </c>
      <c r="Y251" s="49" t="str">
        <f t="shared" si="95"/>
        <v/>
      </c>
      <c r="Z251" s="49" t="str">
        <f t="shared" si="96"/>
        <v/>
      </c>
      <c r="AA251" s="49" t="str">
        <f t="shared" si="97"/>
        <v/>
      </c>
    </row>
    <row r="252" spans="2:27" ht="12.75" customHeight="1">
      <c r="B252" s="17" t="str">
        <f t="shared" si="77"/>
        <v/>
      </c>
      <c r="C252" s="17" t="str">
        <f>IF(F252="","",INT((F252-SUM(MOD(DATE(YEAR(F252-MOD(F252-2,7)+3),1,2),{1E+99;7})*{1;-1})+5)/7))</f>
        <v/>
      </c>
      <c r="D252" s="18" t="str">
        <f t="shared" si="78"/>
        <v/>
      </c>
      <c r="E252" s="17" t="str">
        <f t="shared" si="84"/>
        <v/>
      </c>
      <c r="F252" s="10"/>
      <c r="G252" s="39" t="s">
        <v>70</v>
      </c>
      <c r="H252" s="21" t="str">
        <f t="shared" si="85"/>
        <v/>
      </c>
      <c r="I252" s="20" t="str">
        <f t="shared" si="79"/>
        <v/>
      </c>
      <c r="J252" s="19" t="str">
        <f t="shared" si="87"/>
        <v/>
      </c>
      <c r="K252" s="11" t="str">
        <f t="shared" si="88"/>
        <v/>
      </c>
      <c r="L252" s="11" t="str">
        <f t="shared" si="89"/>
        <v/>
      </c>
      <c r="M252" s="11" t="str">
        <f t="shared" si="90"/>
        <v/>
      </c>
      <c r="N252" s="11" t="str">
        <f t="shared" si="91"/>
        <v/>
      </c>
      <c r="O252" s="11" t="str">
        <f t="shared" si="92"/>
        <v/>
      </c>
      <c r="P252" s="11" t="str">
        <f t="shared" si="80"/>
        <v/>
      </c>
      <c r="Q252" s="11" t="str">
        <f t="shared" si="81"/>
        <v/>
      </c>
      <c r="R252" s="11" t="str">
        <f t="shared" si="82"/>
        <v/>
      </c>
      <c r="S252" s="11"/>
      <c r="T252" s="73" t="str">
        <f t="shared" si="93"/>
        <v/>
      </c>
      <c r="U252" s="73" t="str">
        <f t="shared" si="94"/>
        <v/>
      </c>
      <c r="V252" s="20" t="str">
        <f t="shared" si="86"/>
        <v/>
      </c>
      <c r="X252" s="49" t="str">
        <f t="shared" si="83"/>
        <v/>
      </c>
      <c r="Y252" s="49" t="str">
        <f t="shared" si="95"/>
        <v/>
      </c>
      <c r="Z252" s="49" t="str">
        <f t="shared" si="96"/>
        <v/>
      </c>
      <c r="AA252" s="49" t="str">
        <f t="shared" si="97"/>
        <v/>
      </c>
    </row>
    <row r="253" spans="2:27" ht="12.75" customHeight="1">
      <c r="B253" s="17" t="str">
        <f t="shared" si="77"/>
        <v/>
      </c>
      <c r="C253" s="17" t="str">
        <f>IF(F253="","",INT((F253-SUM(MOD(DATE(YEAR(F253-MOD(F253-2,7)+3),1,2),{1E+99;7})*{1;-1})+5)/7))</f>
        <v/>
      </c>
      <c r="D253" s="18" t="str">
        <f t="shared" si="78"/>
        <v/>
      </c>
      <c r="E253" s="17" t="str">
        <f t="shared" si="84"/>
        <v/>
      </c>
      <c r="F253" s="10"/>
      <c r="G253" s="39" t="s">
        <v>70</v>
      </c>
      <c r="H253" s="21" t="str">
        <f t="shared" si="85"/>
        <v/>
      </c>
      <c r="I253" s="20" t="str">
        <f t="shared" si="79"/>
        <v/>
      </c>
      <c r="J253" s="19" t="str">
        <f t="shared" si="87"/>
        <v/>
      </c>
      <c r="K253" s="11" t="str">
        <f t="shared" si="88"/>
        <v/>
      </c>
      <c r="L253" s="11" t="str">
        <f t="shared" si="89"/>
        <v/>
      </c>
      <c r="M253" s="11" t="str">
        <f t="shared" si="90"/>
        <v/>
      </c>
      <c r="N253" s="11" t="str">
        <f t="shared" si="91"/>
        <v/>
      </c>
      <c r="O253" s="11" t="str">
        <f t="shared" si="92"/>
        <v/>
      </c>
      <c r="P253" s="11" t="str">
        <f t="shared" si="80"/>
        <v/>
      </c>
      <c r="Q253" s="11" t="str">
        <f t="shared" si="81"/>
        <v/>
      </c>
      <c r="R253" s="11" t="str">
        <f t="shared" si="82"/>
        <v/>
      </c>
      <c r="S253" s="11"/>
      <c r="T253" s="73" t="str">
        <f t="shared" si="93"/>
        <v/>
      </c>
      <c r="U253" s="73" t="str">
        <f t="shared" si="94"/>
        <v/>
      </c>
      <c r="V253" s="20" t="str">
        <f t="shared" si="86"/>
        <v/>
      </c>
      <c r="X253" s="49" t="str">
        <f t="shared" si="83"/>
        <v/>
      </c>
      <c r="Y253" s="49" t="str">
        <f t="shared" si="95"/>
        <v/>
      </c>
      <c r="Z253" s="49" t="str">
        <f t="shared" si="96"/>
        <v/>
      </c>
      <c r="AA253" s="49" t="str">
        <f t="shared" si="97"/>
        <v/>
      </c>
    </row>
    <row r="254" spans="2:27" ht="12.75" customHeight="1">
      <c r="B254" s="17" t="str">
        <f t="shared" si="77"/>
        <v/>
      </c>
      <c r="C254" s="17" t="str">
        <f>IF(F254="","",INT((F254-SUM(MOD(DATE(YEAR(F254-MOD(F254-2,7)+3),1,2),{1E+99;7})*{1;-1})+5)/7))</f>
        <v/>
      </c>
      <c r="D254" s="18" t="str">
        <f t="shared" si="78"/>
        <v/>
      </c>
      <c r="E254" s="17" t="str">
        <f t="shared" si="84"/>
        <v/>
      </c>
      <c r="F254" s="10"/>
      <c r="G254" s="39" t="s">
        <v>70</v>
      </c>
      <c r="H254" s="21" t="str">
        <f t="shared" si="85"/>
        <v/>
      </c>
      <c r="I254" s="20" t="str">
        <f t="shared" si="79"/>
        <v/>
      </c>
      <c r="J254" s="19" t="str">
        <f t="shared" si="87"/>
        <v/>
      </c>
      <c r="K254" s="11" t="str">
        <f t="shared" si="88"/>
        <v/>
      </c>
      <c r="L254" s="11" t="str">
        <f t="shared" si="89"/>
        <v/>
      </c>
      <c r="M254" s="11" t="str">
        <f t="shared" si="90"/>
        <v/>
      </c>
      <c r="N254" s="11" t="str">
        <f t="shared" si="91"/>
        <v/>
      </c>
      <c r="O254" s="11" t="str">
        <f t="shared" si="92"/>
        <v/>
      </c>
      <c r="P254" s="11" t="str">
        <f t="shared" si="80"/>
        <v/>
      </c>
      <c r="Q254" s="11" t="str">
        <f t="shared" si="81"/>
        <v/>
      </c>
      <c r="R254" s="11" t="str">
        <f t="shared" si="82"/>
        <v/>
      </c>
      <c r="S254" s="11"/>
      <c r="T254" s="73" t="str">
        <f t="shared" si="93"/>
        <v/>
      </c>
      <c r="U254" s="73" t="str">
        <f t="shared" si="94"/>
        <v/>
      </c>
      <c r="V254" s="20" t="str">
        <f t="shared" si="86"/>
        <v/>
      </c>
      <c r="X254" s="49" t="str">
        <f t="shared" si="83"/>
        <v/>
      </c>
      <c r="Y254" s="49" t="str">
        <f t="shared" si="95"/>
        <v/>
      </c>
      <c r="Z254" s="49" t="str">
        <f t="shared" si="96"/>
        <v/>
      </c>
      <c r="AA254" s="49" t="str">
        <f t="shared" si="97"/>
        <v/>
      </c>
    </row>
    <row r="255" spans="2:27" ht="12.75" customHeight="1">
      <c r="B255" s="17" t="str">
        <f t="shared" si="77"/>
        <v/>
      </c>
      <c r="C255" s="17" t="str">
        <f>IF(F255="","",INT((F255-SUM(MOD(DATE(YEAR(F255-MOD(F255-2,7)+3),1,2),{1E+99;7})*{1;-1})+5)/7))</f>
        <v/>
      </c>
      <c r="D255" s="18" t="str">
        <f t="shared" si="78"/>
        <v/>
      </c>
      <c r="E255" s="17" t="str">
        <f t="shared" si="84"/>
        <v/>
      </c>
      <c r="F255" s="10"/>
      <c r="G255" s="39" t="s">
        <v>70</v>
      </c>
      <c r="H255" s="21" t="str">
        <f t="shared" si="85"/>
        <v/>
      </c>
      <c r="I255" s="20" t="str">
        <f t="shared" si="79"/>
        <v/>
      </c>
      <c r="J255" s="19" t="str">
        <f t="shared" si="87"/>
        <v/>
      </c>
      <c r="K255" s="11" t="str">
        <f t="shared" si="88"/>
        <v/>
      </c>
      <c r="L255" s="11" t="str">
        <f t="shared" si="89"/>
        <v/>
      </c>
      <c r="M255" s="11" t="str">
        <f t="shared" si="90"/>
        <v/>
      </c>
      <c r="N255" s="11" t="str">
        <f t="shared" si="91"/>
        <v/>
      </c>
      <c r="O255" s="11" t="str">
        <f t="shared" si="92"/>
        <v/>
      </c>
      <c r="P255" s="11" t="str">
        <f t="shared" si="80"/>
        <v/>
      </c>
      <c r="Q255" s="11" t="str">
        <f t="shared" si="81"/>
        <v/>
      </c>
      <c r="R255" s="11" t="str">
        <f t="shared" si="82"/>
        <v/>
      </c>
      <c r="S255" s="11"/>
      <c r="T255" s="73" t="str">
        <f t="shared" si="93"/>
        <v/>
      </c>
      <c r="U255" s="73" t="str">
        <f t="shared" si="94"/>
        <v/>
      </c>
      <c r="V255" s="20" t="str">
        <f t="shared" si="86"/>
        <v/>
      </c>
      <c r="X255" s="49" t="str">
        <f t="shared" si="83"/>
        <v/>
      </c>
      <c r="Y255" s="49" t="str">
        <f t="shared" si="95"/>
        <v/>
      </c>
      <c r="Z255" s="49" t="str">
        <f t="shared" si="96"/>
        <v/>
      </c>
      <c r="AA255" s="49" t="str">
        <f t="shared" si="97"/>
        <v/>
      </c>
    </row>
    <row r="256" spans="2:27" ht="12.75" customHeight="1">
      <c r="B256" s="17" t="str">
        <f t="shared" si="77"/>
        <v/>
      </c>
      <c r="C256" s="17" t="str">
        <f>IF(F256="","",INT((F256-SUM(MOD(DATE(YEAR(F256-MOD(F256-2,7)+3),1,2),{1E+99;7})*{1;-1})+5)/7))</f>
        <v/>
      </c>
      <c r="D256" s="18" t="str">
        <f t="shared" si="78"/>
        <v/>
      </c>
      <c r="E256" s="17" t="str">
        <f t="shared" si="84"/>
        <v/>
      </c>
      <c r="F256" s="10"/>
      <c r="G256" s="39" t="s">
        <v>70</v>
      </c>
      <c r="H256" s="21" t="str">
        <f t="shared" si="85"/>
        <v/>
      </c>
      <c r="I256" s="20" t="str">
        <f t="shared" si="79"/>
        <v/>
      </c>
      <c r="J256" s="19" t="str">
        <f t="shared" si="87"/>
        <v/>
      </c>
      <c r="K256" s="11" t="str">
        <f t="shared" si="88"/>
        <v/>
      </c>
      <c r="L256" s="11" t="str">
        <f t="shared" si="89"/>
        <v/>
      </c>
      <c r="M256" s="11" t="str">
        <f t="shared" si="90"/>
        <v/>
      </c>
      <c r="N256" s="11" t="str">
        <f t="shared" si="91"/>
        <v/>
      </c>
      <c r="O256" s="11" t="str">
        <f t="shared" si="92"/>
        <v/>
      </c>
      <c r="P256" s="11" t="str">
        <f t="shared" si="80"/>
        <v/>
      </c>
      <c r="Q256" s="11" t="str">
        <f t="shared" si="81"/>
        <v/>
      </c>
      <c r="R256" s="11" t="str">
        <f t="shared" si="82"/>
        <v/>
      </c>
      <c r="S256" s="11"/>
      <c r="T256" s="73" t="str">
        <f t="shared" si="93"/>
        <v/>
      </c>
      <c r="U256" s="73" t="str">
        <f t="shared" si="94"/>
        <v/>
      </c>
      <c r="V256" s="20" t="str">
        <f t="shared" si="86"/>
        <v/>
      </c>
      <c r="X256" s="49" t="str">
        <f t="shared" si="83"/>
        <v/>
      </c>
      <c r="Y256" s="49" t="str">
        <f t="shared" si="95"/>
        <v/>
      </c>
      <c r="Z256" s="49" t="str">
        <f t="shared" si="96"/>
        <v/>
      </c>
      <c r="AA256" s="49" t="str">
        <f t="shared" si="97"/>
        <v/>
      </c>
    </row>
    <row r="257" spans="2:27" ht="12.75" customHeight="1">
      <c r="B257" s="17" t="str">
        <f t="shared" si="77"/>
        <v/>
      </c>
      <c r="C257" s="17" t="str">
        <f>IF(F257="","",INT((F257-SUM(MOD(DATE(YEAR(F257-MOD(F257-2,7)+3),1,2),{1E+99;7})*{1;-1})+5)/7))</f>
        <v/>
      </c>
      <c r="D257" s="18" t="str">
        <f t="shared" si="78"/>
        <v/>
      </c>
      <c r="E257" s="17" t="str">
        <f t="shared" si="84"/>
        <v/>
      </c>
      <c r="F257" s="10"/>
      <c r="G257" s="39" t="s">
        <v>70</v>
      </c>
      <c r="H257" s="21" t="str">
        <f t="shared" si="85"/>
        <v/>
      </c>
      <c r="I257" s="20" t="str">
        <f t="shared" si="79"/>
        <v/>
      </c>
      <c r="J257" s="19" t="str">
        <f t="shared" si="87"/>
        <v/>
      </c>
      <c r="K257" s="11" t="str">
        <f t="shared" si="88"/>
        <v/>
      </c>
      <c r="L257" s="11" t="str">
        <f t="shared" si="89"/>
        <v/>
      </c>
      <c r="M257" s="11" t="str">
        <f t="shared" si="90"/>
        <v/>
      </c>
      <c r="N257" s="11" t="str">
        <f t="shared" si="91"/>
        <v/>
      </c>
      <c r="O257" s="11" t="str">
        <f t="shared" si="92"/>
        <v/>
      </c>
      <c r="P257" s="11" t="str">
        <f t="shared" si="80"/>
        <v/>
      </c>
      <c r="Q257" s="11" t="str">
        <f t="shared" si="81"/>
        <v/>
      </c>
      <c r="R257" s="11" t="str">
        <f t="shared" si="82"/>
        <v/>
      </c>
      <c r="S257" s="11"/>
      <c r="T257" s="73" t="str">
        <f t="shared" si="93"/>
        <v/>
      </c>
      <c r="U257" s="73" t="str">
        <f t="shared" si="94"/>
        <v/>
      </c>
      <c r="V257" s="20" t="str">
        <f t="shared" si="86"/>
        <v/>
      </c>
      <c r="X257" s="49" t="str">
        <f t="shared" si="83"/>
        <v/>
      </c>
      <c r="Y257" s="49" t="str">
        <f t="shared" si="95"/>
        <v/>
      </c>
      <c r="Z257" s="49" t="str">
        <f t="shared" si="96"/>
        <v/>
      </c>
      <c r="AA257" s="49" t="str">
        <f t="shared" si="97"/>
        <v/>
      </c>
    </row>
    <row r="258" spans="2:27" ht="12.75" customHeight="1">
      <c r="B258" s="17" t="str">
        <f t="shared" si="77"/>
        <v/>
      </c>
      <c r="C258" s="17" t="str">
        <f>IF(F258="","",INT((F258-SUM(MOD(DATE(YEAR(F258-MOD(F258-2,7)+3),1,2),{1E+99;7})*{1;-1})+5)/7))</f>
        <v/>
      </c>
      <c r="D258" s="18" t="str">
        <f t="shared" si="78"/>
        <v/>
      </c>
      <c r="E258" s="17" t="str">
        <f t="shared" si="84"/>
        <v/>
      </c>
      <c r="F258" s="10"/>
      <c r="G258" s="39" t="s">
        <v>70</v>
      </c>
      <c r="H258" s="21" t="str">
        <f t="shared" si="85"/>
        <v/>
      </c>
      <c r="I258" s="20" t="str">
        <f t="shared" si="79"/>
        <v/>
      </c>
      <c r="J258" s="19" t="str">
        <f t="shared" si="87"/>
        <v/>
      </c>
      <c r="K258" s="11" t="str">
        <f t="shared" si="88"/>
        <v/>
      </c>
      <c r="L258" s="11" t="str">
        <f t="shared" si="89"/>
        <v/>
      </c>
      <c r="M258" s="11" t="str">
        <f t="shared" si="90"/>
        <v/>
      </c>
      <c r="N258" s="11" t="str">
        <f t="shared" si="91"/>
        <v/>
      </c>
      <c r="O258" s="11" t="str">
        <f t="shared" si="92"/>
        <v/>
      </c>
      <c r="P258" s="11" t="str">
        <f t="shared" si="80"/>
        <v/>
      </c>
      <c r="Q258" s="11" t="str">
        <f t="shared" si="81"/>
        <v/>
      </c>
      <c r="R258" s="11" t="str">
        <f t="shared" si="82"/>
        <v/>
      </c>
      <c r="S258" s="11"/>
      <c r="T258" s="73" t="str">
        <f t="shared" si="93"/>
        <v/>
      </c>
      <c r="U258" s="73" t="str">
        <f t="shared" si="94"/>
        <v/>
      </c>
      <c r="V258" s="20" t="str">
        <f t="shared" si="86"/>
        <v/>
      </c>
      <c r="X258" s="49" t="str">
        <f t="shared" si="83"/>
        <v/>
      </c>
      <c r="Y258" s="49" t="str">
        <f t="shared" si="95"/>
        <v/>
      </c>
      <c r="Z258" s="49" t="str">
        <f t="shared" si="96"/>
        <v/>
      </c>
      <c r="AA258" s="49" t="str">
        <f t="shared" si="97"/>
        <v/>
      </c>
    </row>
    <row r="259" spans="2:27" ht="12.75" customHeight="1">
      <c r="B259" s="17" t="str">
        <f t="shared" si="77"/>
        <v/>
      </c>
      <c r="C259" s="17" t="str">
        <f>IF(F259="","",INT((F259-SUM(MOD(DATE(YEAR(F259-MOD(F259-2,7)+3),1,2),{1E+99;7})*{1;-1})+5)/7))</f>
        <v/>
      </c>
      <c r="D259" s="18" t="str">
        <f t="shared" si="78"/>
        <v/>
      </c>
      <c r="E259" s="17" t="str">
        <f t="shared" si="84"/>
        <v/>
      </c>
      <c r="F259" s="10"/>
      <c r="G259" s="39" t="s">
        <v>70</v>
      </c>
      <c r="H259" s="21" t="str">
        <f t="shared" si="85"/>
        <v/>
      </c>
      <c r="I259" s="20" t="str">
        <f t="shared" si="79"/>
        <v/>
      </c>
      <c r="J259" s="19" t="str">
        <f t="shared" si="87"/>
        <v/>
      </c>
      <c r="K259" s="11" t="str">
        <f t="shared" si="88"/>
        <v/>
      </c>
      <c r="L259" s="11" t="str">
        <f t="shared" si="89"/>
        <v/>
      </c>
      <c r="M259" s="11" t="str">
        <f t="shared" si="90"/>
        <v/>
      </c>
      <c r="N259" s="11" t="str">
        <f t="shared" si="91"/>
        <v/>
      </c>
      <c r="O259" s="11" t="str">
        <f t="shared" si="92"/>
        <v/>
      </c>
      <c r="P259" s="11" t="str">
        <f t="shared" si="80"/>
        <v/>
      </c>
      <c r="Q259" s="11" t="str">
        <f t="shared" si="81"/>
        <v/>
      </c>
      <c r="R259" s="11" t="str">
        <f t="shared" si="82"/>
        <v/>
      </c>
      <c r="S259" s="11"/>
      <c r="T259" s="73" t="str">
        <f t="shared" si="93"/>
        <v/>
      </c>
      <c r="U259" s="73" t="str">
        <f t="shared" si="94"/>
        <v/>
      </c>
      <c r="V259" s="20" t="str">
        <f t="shared" si="86"/>
        <v/>
      </c>
      <c r="X259" s="49" t="str">
        <f t="shared" si="83"/>
        <v/>
      </c>
      <c r="Y259" s="49" t="str">
        <f t="shared" si="95"/>
        <v/>
      </c>
      <c r="Z259" s="49" t="str">
        <f t="shared" si="96"/>
        <v/>
      </c>
      <c r="AA259" s="49" t="str">
        <f t="shared" si="97"/>
        <v/>
      </c>
    </row>
    <row r="260" spans="2:27" ht="12.75" customHeight="1">
      <c r="B260" s="17" t="str">
        <f t="shared" si="77"/>
        <v/>
      </c>
      <c r="C260" s="17" t="str">
        <f>IF(F260="","",INT((F260-SUM(MOD(DATE(YEAR(F260-MOD(F260-2,7)+3),1,2),{1E+99;7})*{1;-1})+5)/7))</f>
        <v/>
      </c>
      <c r="D260" s="18" t="str">
        <f t="shared" si="78"/>
        <v/>
      </c>
      <c r="E260" s="17" t="str">
        <f t="shared" si="84"/>
        <v/>
      </c>
      <c r="F260" s="10"/>
      <c r="G260" s="39" t="s">
        <v>70</v>
      </c>
      <c r="H260" s="21" t="str">
        <f t="shared" si="85"/>
        <v/>
      </c>
      <c r="I260" s="20" t="str">
        <f t="shared" si="79"/>
        <v/>
      </c>
      <c r="J260" s="19" t="str">
        <f t="shared" si="87"/>
        <v/>
      </c>
      <c r="K260" s="11" t="str">
        <f t="shared" si="88"/>
        <v/>
      </c>
      <c r="L260" s="11" t="str">
        <f t="shared" si="89"/>
        <v/>
      </c>
      <c r="M260" s="11" t="str">
        <f t="shared" si="90"/>
        <v/>
      </c>
      <c r="N260" s="11" t="str">
        <f t="shared" si="91"/>
        <v/>
      </c>
      <c r="O260" s="11" t="str">
        <f t="shared" si="92"/>
        <v/>
      </c>
      <c r="P260" s="11" t="str">
        <f t="shared" si="80"/>
        <v/>
      </c>
      <c r="Q260" s="11" t="str">
        <f t="shared" si="81"/>
        <v/>
      </c>
      <c r="R260" s="11" t="str">
        <f t="shared" si="82"/>
        <v/>
      </c>
      <c r="S260" s="11"/>
      <c r="T260" s="73" t="str">
        <f t="shared" si="93"/>
        <v/>
      </c>
      <c r="U260" s="73" t="str">
        <f t="shared" si="94"/>
        <v/>
      </c>
      <c r="V260" s="20" t="str">
        <f t="shared" si="86"/>
        <v/>
      </c>
      <c r="X260" s="49" t="str">
        <f t="shared" si="83"/>
        <v/>
      </c>
      <c r="Y260" s="49" t="str">
        <f t="shared" si="95"/>
        <v/>
      </c>
      <c r="Z260" s="49" t="str">
        <f t="shared" si="96"/>
        <v/>
      </c>
      <c r="AA260" s="49" t="str">
        <f t="shared" si="97"/>
        <v/>
      </c>
    </row>
    <row r="261" spans="2:27" ht="12.75" customHeight="1">
      <c r="B261" s="17" t="str">
        <f t="shared" si="77"/>
        <v/>
      </c>
      <c r="C261" s="17" t="str">
        <f>IF(F261="","",INT((F261-SUM(MOD(DATE(YEAR(F261-MOD(F261-2,7)+3),1,2),{1E+99;7})*{1;-1})+5)/7))</f>
        <v/>
      </c>
      <c r="D261" s="18" t="str">
        <f t="shared" si="78"/>
        <v/>
      </c>
      <c r="E261" s="17" t="str">
        <f t="shared" si="84"/>
        <v/>
      </c>
      <c r="F261" s="10"/>
      <c r="G261" s="39" t="s">
        <v>70</v>
      </c>
      <c r="H261" s="21" t="str">
        <f t="shared" si="85"/>
        <v/>
      </c>
      <c r="I261" s="20" t="str">
        <f t="shared" si="79"/>
        <v/>
      </c>
      <c r="J261" s="19" t="str">
        <f t="shared" si="87"/>
        <v/>
      </c>
      <c r="K261" s="11" t="str">
        <f t="shared" si="88"/>
        <v/>
      </c>
      <c r="L261" s="11" t="str">
        <f t="shared" si="89"/>
        <v/>
      </c>
      <c r="M261" s="11" t="str">
        <f t="shared" si="90"/>
        <v/>
      </c>
      <c r="N261" s="11" t="str">
        <f t="shared" si="91"/>
        <v/>
      </c>
      <c r="O261" s="11" t="str">
        <f t="shared" si="92"/>
        <v/>
      </c>
      <c r="P261" s="11" t="str">
        <f t="shared" si="80"/>
        <v/>
      </c>
      <c r="Q261" s="11" t="str">
        <f t="shared" si="81"/>
        <v/>
      </c>
      <c r="R261" s="11" t="str">
        <f t="shared" si="82"/>
        <v/>
      </c>
      <c r="S261" s="11"/>
      <c r="T261" s="73" t="str">
        <f t="shared" si="93"/>
        <v/>
      </c>
      <c r="U261" s="73" t="str">
        <f t="shared" si="94"/>
        <v/>
      </c>
      <c r="V261" s="20" t="str">
        <f t="shared" si="86"/>
        <v/>
      </c>
      <c r="X261" s="49" t="str">
        <f t="shared" si="83"/>
        <v/>
      </c>
      <c r="Y261" s="49" t="str">
        <f t="shared" si="95"/>
        <v/>
      </c>
      <c r="Z261" s="49" t="str">
        <f t="shared" si="96"/>
        <v/>
      </c>
      <c r="AA261" s="49" t="str">
        <f t="shared" si="97"/>
        <v/>
      </c>
    </row>
    <row r="262" spans="2:27" ht="12.75" customHeight="1">
      <c r="B262" s="17" t="str">
        <f t="shared" si="77"/>
        <v/>
      </c>
      <c r="C262" s="17" t="str">
        <f>IF(F262="","",INT((F262-SUM(MOD(DATE(YEAR(F262-MOD(F262-2,7)+3),1,2),{1E+99;7})*{1;-1})+5)/7))</f>
        <v/>
      </c>
      <c r="D262" s="18" t="str">
        <f t="shared" si="78"/>
        <v/>
      </c>
      <c r="E262" s="17" t="str">
        <f t="shared" si="84"/>
        <v/>
      </c>
      <c r="F262" s="10"/>
      <c r="G262" s="39" t="s">
        <v>70</v>
      </c>
      <c r="H262" s="21" t="str">
        <f t="shared" si="85"/>
        <v/>
      </c>
      <c r="I262" s="20" t="str">
        <f t="shared" si="79"/>
        <v/>
      </c>
      <c r="J262" s="19" t="str">
        <f t="shared" si="87"/>
        <v/>
      </c>
      <c r="K262" s="11" t="str">
        <f t="shared" si="88"/>
        <v/>
      </c>
      <c r="L262" s="11" t="str">
        <f t="shared" si="89"/>
        <v/>
      </c>
      <c r="M262" s="11" t="str">
        <f t="shared" si="90"/>
        <v/>
      </c>
      <c r="N262" s="11" t="str">
        <f t="shared" si="91"/>
        <v/>
      </c>
      <c r="O262" s="11" t="str">
        <f t="shared" si="92"/>
        <v/>
      </c>
      <c r="P262" s="11" t="str">
        <f t="shared" si="80"/>
        <v/>
      </c>
      <c r="Q262" s="11" t="str">
        <f t="shared" si="81"/>
        <v/>
      </c>
      <c r="R262" s="11" t="str">
        <f t="shared" si="82"/>
        <v/>
      </c>
      <c r="S262" s="11"/>
      <c r="T262" s="73" t="str">
        <f t="shared" si="93"/>
        <v/>
      </c>
      <c r="U262" s="73" t="str">
        <f t="shared" si="94"/>
        <v/>
      </c>
      <c r="V262" s="20" t="str">
        <f t="shared" si="86"/>
        <v/>
      </c>
      <c r="X262" s="49" t="str">
        <f t="shared" si="83"/>
        <v/>
      </c>
      <c r="Y262" s="49" t="str">
        <f t="shared" si="95"/>
        <v/>
      </c>
      <c r="Z262" s="49" t="str">
        <f t="shared" si="96"/>
        <v/>
      </c>
      <c r="AA262" s="49" t="str">
        <f t="shared" si="97"/>
        <v/>
      </c>
    </row>
    <row r="263" spans="2:27" ht="12.75" customHeight="1">
      <c r="B263" s="17" t="str">
        <f t="shared" si="77"/>
        <v/>
      </c>
      <c r="C263" s="17" t="str">
        <f>IF(F263="","",INT((F263-SUM(MOD(DATE(YEAR(F263-MOD(F263-2,7)+3),1,2),{1E+99;7})*{1;-1})+5)/7))</f>
        <v/>
      </c>
      <c r="D263" s="18" t="str">
        <f t="shared" si="78"/>
        <v/>
      </c>
      <c r="E263" s="17" t="str">
        <f t="shared" si="84"/>
        <v/>
      </c>
      <c r="F263" s="10"/>
      <c r="G263" s="39" t="s">
        <v>70</v>
      </c>
      <c r="H263" s="21" t="str">
        <f t="shared" si="85"/>
        <v/>
      </c>
      <c r="I263" s="20" t="str">
        <f t="shared" si="79"/>
        <v/>
      </c>
      <c r="J263" s="19" t="str">
        <f t="shared" si="87"/>
        <v/>
      </c>
      <c r="K263" s="11" t="str">
        <f t="shared" si="88"/>
        <v/>
      </c>
      <c r="L263" s="11" t="str">
        <f t="shared" si="89"/>
        <v/>
      </c>
      <c r="M263" s="11" t="str">
        <f t="shared" si="90"/>
        <v/>
      </c>
      <c r="N263" s="11" t="str">
        <f t="shared" si="91"/>
        <v/>
      </c>
      <c r="O263" s="11" t="str">
        <f t="shared" si="92"/>
        <v/>
      </c>
      <c r="P263" s="11" t="str">
        <f t="shared" si="80"/>
        <v/>
      </c>
      <c r="Q263" s="11" t="str">
        <f t="shared" si="81"/>
        <v/>
      </c>
      <c r="R263" s="11" t="str">
        <f t="shared" si="82"/>
        <v/>
      </c>
      <c r="S263" s="11"/>
      <c r="T263" s="73" t="str">
        <f t="shared" si="93"/>
        <v/>
      </c>
      <c r="U263" s="73" t="str">
        <f t="shared" si="94"/>
        <v/>
      </c>
      <c r="V263" s="20" t="str">
        <f t="shared" si="86"/>
        <v/>
      </c>
      <c r="X263" s="49" t="str">
        <f t="shared" si="83"/>
        <v/>
      </c>
      <c r="Y263" s="49" t="str">
        <f t="shared" si="95"/>
        <v/>
      </c>
      <c r="Z263" s="49" t="str">
        <f t="shared" si="96"/>
        <v/>
      </c>
      <c r="AA263" s="49" t="str">
        <f t="shared" si="97"/>
        <v/>
      </c>
    </row>
    <row r="264" spans="2:27" ht="12.75" customHeight="1">
      <c r="B264" s="17" t="str">
        <f t="shared" si="77"/>
        <v/>
      </c>
      <c r="C264" s="17" t="str">
        <f>IF(F264="","",INT((F264-SUM(MOD(DATE(YEAR(F264-MOD(F264-2,7)+3),1,2),{1E+99;7})*{1;-1})+5)/7))</f>
        <v/>
      </c>
      <c r="D264" s="18" t="str">
        <f t="shared" si="78"/>
        <v/>
      </c>
      <c r="E264" s="17" t="str">
        <f t="shared" si="84"/>
        <v/>
      </c>
      <c r="F264" s="10"/>
      <c r="G264" s="39" t="s">
        <v>70</v>
      </c>
      <c r="H264" s="21" t="str">
        <f t="shared" si="85"/>
        <v/>
      </c>
      <c r="I264" s="20" t="str">
        <f t="shared" si="79"/>
        <v/>
      </c>
      <c r="J264" s="19" t="str">
        <f t="shared" si="87"/>
        <v/>
      </c>
      <c r="K264" s="11" t="str">
        <f t="shared" si="88"/>
        <v/>
      </c>
      <c r="L264" s="11" t="str">
        <f t="shared" si="89"/>
        <v/>
      </c>
      <c r="M264" s="11" t="str">
        <f t="shared" si="90"/>
        <v/>
      </c>
      <c r="N264" s="11" t="str">
        <f t="shared" si="91"/>
        <v/>
      </c>
      <c r="O264" s="11" t="str">
        <f t="shared" si="92"/>
        <v/>
      </c>
      <c r="P264" s="11" t="str">
        <f t="shared" si="80"/>
        <v/>
      </c>
      <c r="Q264" s="11" t="str">
        <f t="shared" si="81"/>
        <v/>
      </c>
      <c r="R264" s="11" t="str">
        <f t="shared" si="82"/>
        <v/>
      </c>
      <c r="S264" s="11"/>
      <c r="T264" s="73" t="str">
        <f t="shared" si="93"/>
        <v/>
      </c>
      <c r="U264" s="73" t="str">
        <f t="shared" si="94"/>
        <v/>
      </c>
      <c r="V264" s="20" t="str">
        <f t="shared" si="86"/>
        <v/>
      </c>
      <c r="X264" s="49" t="str">
        <f t="shared" si="83"/>
        <v/>
      </c>
      <c r="Y264" s="49" t="str">
        <f t="shared" si="95"/>
        <v/>
      </c>
      <c r="Z264" s="49" t="str">
        <f t="shared" si="96"/>
        <v/>
      </c>
      <c r="AA264" s="49" t="str">
        <f t="shared" si="97"/>
        <v/>
      </c>
    </row>
    <row r="265" spans="2:27" ht="12.75" customHeight="1">
      <c r="B265" s="17" t="str">
        <f t="shared" si="77"/>
        <v/>
      </c>
      <c r="C265" s="17" t="str">
        <f>IF(F265="","",INT((F265-SUM(MOD(DATE(YEAR(F265-MOD(F265-2,7)+3),1,2),{1E+99;7})*{1;-1})+5)/7))</f>
        <v/>
      </c>
      <c r="D265" s="18" t="str">
        <f t="shared" si="78"/>
        <v/>
      </c>
      <c r="E265" s="17" t="str">
        <f t="shared" si="84"/>
        <v/>
      </c>
      <c r="F265" s="10"/>
      <c r="G265" s="39" t="s">
        <v>70</v>
      </c>
      <c r="H265" s="21" t="str">
        <f t="shared" si="85"/>
        <v/>
      </c>
      <c r="I265" s="20" t="str">
        <f t="shared" si="79"/>
        <v/>
      </c>
      <c r="J265" s="19" t="str">
        <f t="shared" si="87"/>
        <v/>
      </c>
      <c r="K265" s="11" t="str">
        <f t="shared" si="88"/>
        <v/>
      </c>
      <c r="L265" s="11" t="str">
        <f t="shared" si="89"/>
        <v/>
      </c>
      <c r="M265" s="11" t="str">
        <f t="shared" si="90"/>
        <v/>
      </c>
      <c r="N265" s="11" t="str">
        <f t="shared" si="91"/>
        <v/>
      </c>
      <c r="O265" s="11" t="str">
        <f t="shared" si="92"/>
        <v/>
      </c>
      <c r="P265" s="11" t="str">
        <f t="shared" si="80"/>
        <v/>
      </c>
      <c r="Q265" s="11" t="str">
        <f t="shared" si="81"/>
        <v/>
      </c>
      <c r="R265" s="11" t="str">
        <f t="shared" si="82"/>
        <v/>
      </c>
      <c r="S265" s="11"/>
      <c r="T265" s="73" t="str">
        <f t="shared" si="93"/>
        <v/>
      </c>
      <c r="U265" s="73" t="str">
        <f t="shared" si="94"/>
        <v/>
      </c>
      <c r="V265" s="20" t="str">
        <f t="shared" si="86"/>
        <v/>
      </c>
      <c r="X265" s="49" t="str">
        <f t="shared" si="83"/>
        <v/>
      </c>
      <c r="Y265" s="49" t="str">
        <f t="shared" si="95"/>
        <v/>
      </c>
      <c r="Z265" s="49" t="str">
        <f t="shared" si="96"/>
        <v/>
      </c>
      <c r="AA265" s="49" t="str">
        <f t="shared" si="97"/>
        <v/>
      </c>
    </row>
    <row r="266" spans="2:27" ht="12.75" customHeight="1">
      <c r="B266" s="17" t="str">
        <f t="shared" si="77"/>
        <v/>
      </c>
      <c r="C266" s="17" t="str">
        <f>IF(F266="","",INT((F266-SUM(MOD(DATE(YEAR(F266-MOD(F266-2,7)+3),1,2),{1E+99;7})*{1;-1})+5)/7))</f>
        <v/>
      </c>
      <c r="D266" s="18" t="str">
        <f t="shared" si="78"/>
        <v/>
      </c>
      <c r="E266" s="17" t="str">
        <f t="shared" si="84"/>
        <v/>
      </c>
      <c r="F266" s="10"/>
      <c r="G266" s="39" t="s">
        <v>70</v>
      </c>
      <c r="H266" s="21" t="str">
        <f t="shared" si="85"/>
        <v/>
      </c>
      <c r="I266" s="20" t="str">
        <f t="shared" si="79"/>
        <v/>
      </c>
      <c r="J266" s="19" t="str">
        <f t="shared" si="87"/>
        <v/>
      </c>
      <c r="K266" s="11" t="str">
        <f t="shared" si="88"/>
        <v/>
      </c>
      <c r="L266" s="11" t="str">
        <f t="shared" si="89"/>
        <v/>
      </c>
      <c r="M266" s="11" t="str">
        <f t="shared" si="90"/>
        <v/>
      </c>
      <c r="N266" s="11" t="str">
        <f t="shared" si="91"/>
        <v/>
      </c>
      <c r="O266" s="11" t="str">
        <f t="shared" si="92"/>
        <v/>
      </c>
      <c r="P266" s="11" t="str">
        <f t="shared" si="80"/>
        <v/>
      </c>
      <c r="Q266" s="11" t="str">
        <f t="shared" si="81"/>
        <v/>
      </c>
      <c r="R266" s="11" t="str">
        <f t="shared" si="82"/>
        <v/>
      </c>
      <c r="S266" s="11"/>
      <c r="T266" s="73" t="str">
        <f t="shared" si="93"/>
        <v/>
      </c>
      <c r="U266" s="73" t="str">
        <f t="shared" si="94"/>
        <v/>
      </c>
      <c r="V266" s="20" t="str">
        <f t="shared" si="86"/>
        <v/>
      </c>
      <c r="X266" s="49" t="str">
        <f t="shared" si="83"/>
        <v/>
      </c>
      <c r="Y266" s="49" t="str">
        <f t="shared" si="95"/>
        <v/>
      </c>
      <c r="Z266" s="49" t="str">
        <f t="shared" si="96"/>
        <v/>
      </c>
      <c r="AA266" s="49" t="str">
        <f t="shared" si="97"/>
        <v/>
      </c>
    </row>
    <row r="267" spans="2:27" ht="12.75" customHeight="1">
      <c r="B267" s="17" t="str">
        <f t="shared" si="77"/>
        <v/>
      </c>
      <c r="C267" s="17" t="str">
        <f>IF(F267="","",INT((F267-SUM(MOD(DATE(YEAR(F267-MOD(F267-2,7)+3),1,2),{1E+99;7})*{1;-1})+5)/7))</f>
        <v/>
      </c>
      <c r="D267" s="18" t="str">
        <f t="shared" si="78"/>
        <v/>
      </c>
      <c r="E267" s="17" t="str">
        <f t="shared" si="84"/>
        <v/>
      </c>
      <c r="F267" s="10"/>
      <c r="G267" s="39" t="s">
        <v>70</v>
      </c>
      <c r="H267" s="21" t="str">
        <f t="shared" si="85"/>
        <v/>
      </c>
      <c r="I267" s="20" t="str">
        <f t="shared" si="79"/>
        <v/>
      </c>
      <c r="J267" s="19" t="str">
        <f t="shared" si="87"/>
        <v/>
      </c>
      <c r="K267" s="11" t="str">
        <f t="shared" si="88"/>
        <v/>
      </c>
      <c r="L267" s="11" t="str">
        <f t="shared" si="89"/>
        <v/>
      </c>
      <c r="M267" s="11" t="str">
        <f t="shared" si="90"/>
        <v/>
      </c>
      <c r="N267" s="11" t="str">
        <f t="shared" si="91"/>
        <v/>
      </c>
      <c r="O267" s="11" t="str">
        <f t="shared" si="92"/>
        <v/>
      </c>
      <c r="P267" s="11" t="str">
        <f t="shared" si="80"/>
        <v/>
      </c>
      <c r="Q267" s="11" t="str">
        <f t="shared" si="81"/>
        <v/>
      </c>
      <c r="R267" s="11" t="str">
        <f t="shared" si="82"/>
        <v/>
      </c>
      <c r="S267" s="11"/>
      <c r="T267" s="73" t="str">
        <f t="shared" si="93"/>
        <v/>
      </c>
      <c r="U267" s="73" t="str">
        <f t="shared" si="94"/>
        <v/>
      </c>
      <c r="V267" s="20" t="str">
        <f t="shared" si="86"/>
        <v/>
      </c>
      <c r="X267" s="49" t="str">
        <f t="shared" si="83"/>
        <v/>
      </c>
      <c r="Y267" s="49" t="str">
        <f t="shared" si="95"/>
        <v/>
      </c>
      <c r="Z267" s="49" t="str">
        <f t="shared" si="96"/>
        <v/>
      </c>
      <c r="AA267" s="49" t="str">
        <f t="shared" si="97"/>
        <v/>
      </c>
    </row>
    <row r="268" spans="2:27" ht="12.75" customHeight="1">
      <c r="B268" s="17" t="str">
        <f t="shared" si="77"/>
        <v/>
      </c>
      <c r="C268" s="17" t="str">
        <f>IF(F268="","",INT((F268-SUM(MOD(DATE(YEAR(F268-MOD(F268-2,7)+3),1,2),{1E+99;7})*{1;-1})+5)/7))</f>
        <v/>
      </c>
      <c r="D268" s="18" t="str">
        <f t="shared" si="78"/>
        <v/>
      </c>
      <c r="E268" s="17" t="str">
        <f t="shared" si="84"/>
        <v/>
      </c>
      <c r="F268" s="10"/>
      <c r="G268" s="39" t="s">
        <v>70</v>
      </c>
      <c r="H268" s="21" t="str">
        <f t="shared" si="85"/>
        <v/>
      </c>
      <c r="I268" s="20" t="str">
        <f t="shared" si="79"/>
        <v/>
      </c>
      <c r="J268" s="19" t="str">
        <f t="shared" si="87"/>
        <v/>
      </c>
      <c r="K268" s="11" t="str">
        <f t="shared" si="88"/>
        <v/>
      </c>
      <c r="L268" s="11" t="str">
        <f t="shared" si="89"/>
        <v/>
      </c>
      <c r="M268" s="11" t="str">
        <f t="shared" si="90"/>
        <v/>
      </c>
      <c r="N268" s="11" t="str">
        <f t="shared" si="91"/>
        <v/>
      </c>
      <c r="O268" s="11" t="str">
        <f t="shared" si="92"/>
        <v/>
      </c>
      <c r="P268" s="11" t="str">
        <f t="shared" si="80"/>
        <v/>
      </c>
      <c r="Q268" s="11" t="str">
        <f t="shared" si="81"/>
        <v/>
      </c>
      <c r="R268" s="11" t="str">
        <f t="shared" si="82"/>
        <v/>
      </c>
      <c r="S268" s="11"/>
      <c r="T268" s="73" t="str">
        <f t="shared" si="93"/>
        <v/>
      </c>
      <c r="U268" s="73" t="str">
        <f t="shared" si="94"/>
        <v/>
      </c>
      <c r="V268" s="20" t="str">
        <f t="shared" si="86"/>
        <v/>
      </c>
      <c r="X268" s="49" t="str">
        <f t="shared" si="83"/>
        <v/>
      </c>
      <c r="Y268" s="49" t="str">
        <f t="shared" si="95"/>
        <v/>
      </c>
      <c r="Z268" s="49" t="str">
        <f t="shared" si="96"/>
        <v/>
      </c>
      <c r="AA268" s="49" t="str">
        <f t="shared" si="97"/>
        <v/>
      </c>
    </row>
    <row r="269" spans="2:27" ht="12.75" customHeight="1">
      <c r="B269" s="17" t="str">
        <f t="shared" si="77"/>
        <v/>
      </c>
      <c r="C269" s="17" t="str">
        <f>IF(F269="","",INT((F269-SUM(MOD(DATE(YEAR(F269-MOD(F269-2,7)+3),1,2),{1E+99;7})*{1;-1})+5)/7))</f>
        <v/>
      </c>
      <c r="D269" s="18" t="str">
        <f t="shared" si="78"/>
        <v/>
      </c>
      <c r="E269" s="17" t="str">
        <f t="shared" si="84"/>
        <v/>
      </c>
      <c r="F269" s="10"/>
      <c r="G269" s="39" t="s">
        <v>70</v>
      </c>
      <c r="H269" s="21" t="str">
        <f t="shared" si="85"/>
        <v/>
      </c>
      <c r="I269" s="20" t="str">
        <f t="shared" si="79"/>
        <v/>
      </c>
      <c r="J269" s="19" t="str">
        <f t="shared" si="87"/>
        <v/>
      </c>
      <c r="K269" s="11" t="str">
        <f t="shared" si="88"/>
        <v/>
      </c>
      <c r="L269" s="11" t="str">
        <f t="shared" si="89"/>
        <v/>
      </c>
      <c r="M269" s="11" t="str">
        <f t="shared" si="90"/>
        <v/>
      </c>
      <c r="N269" s="11" t="str">
        <f t="shared" si="91"/>
        <v/>
      </c>
      <c r="O269" s="11" t="str">
        <f t="shared" si="92"/>
        <v/>
      </c>
      <c r="P269" s="11" t="str">
        <f t="shared" si="80"/>
        <v/>
      </c>
      <c r="Q269" s="11" t="str">
        <f t="shared" si="81"/>
        <v/>
      </c>
      <c r="R269" s="11" t="str">
        <f t="shared" si="82"/>
        <v/>
      </c>
      <c r="S269" s="11"/>
      <c r="T269" s="73" t="str">
        <f t="shared" si="93"/>
        <v/>
      </c>
      <c r="U269" s="73" t="str">
        <f t="shared" si="94"/>
        <v/>
      </c>
      <c r="V269" s="20" t="str">
        <f t="shared" si="86"/>
        <v/>
      </c>
      <c r="X269" s="49" t="str">
        <f t="shared" si="83"/>
        <v/>
      </c>
      <c r="Y269" s="49" t="str">
        <f t="shared" si="95"/>
        <v/>
      </c>
      <c r="Z269" s="49" t="str">
        <f t="shared" si="96"/>
        <v/>
      </c>
      <c r="AA269" s="49" t="str">
        <f t="shared" si="97"/>
        <v/>
      </c>
    </row>
    <row r="270" spans="2:27" ht="12.75" customHeight="1">
      <c r="B270" s="17" t="str">
        <f t="shared" ref="B270:B333" si="98">IF(F270="","",MONTH(F270))</f>
        <v/>
      </c>
      <c r="C270" s="17" t="str">
        <f>IF(F270="","",INT((F270-SUM(MOD(DATE(YEAR(F270-MOD(F270-2,7)+3),1,2),{1E+99;7})*{1;-1})+5)/7))</f>
        <v/>
      </c>
      <c r="D270" s="18" t="str">
        <f t="shared" ref="D270:D333" si="99">IF(F270="","",F270)</f>
        <v/>
      </c>
      <c r="E270" s="17" t="str">
        <f t="shared" si="84"/>
        <v/>
      </c>
      <c r="F270" s="10"/>
      <c r="G270" s="39" t="s">
        <v>70</v>
      </c>
      <c r="H270" s="21" t="str">
        <f t="shared" si="85"/>
        <v/>
      </c>
      <c r="I270" s="20" t="str">
        <f t="shared" ref="I270:I333" si="100">IF(J270="","",IF(F269="","",J270-H270))</f>
        <v/>
      </c>
      <c r="J270" s="19" t="str">
        <f t="shared" si="87"/>
        <v/>
      </c>
      <c r="K270" s="11" t="str">
        <f t="shared" si="88"/>
        <v/>
      </c>
      <c r="L270" s="11" t="str">
        <f t="shared" si="89"/>
        <v/>
      </c>
      <c r="M270" s="11" t="str">
        <f t="shared" si="90"/>
        <v/>
      </c>
      <c r="N270" s="11" t="str">
        <f t="shared" si="91"/>
        <v/>
      </c>
      <c r="O270" s="11" t="str">
        <f t="shared" si="92"/>
        <v/>
      </c>
      <c r="P270" s="11" t="str">
        <f t="shared" ref="P270:P333" si="101">IF(G270="Ritcode","",VLOOKUP(G270,TabelStandaardRitten,8,FALSE))</f>
        <v/>
      </c>
      <c r="Q270" s="11" t="str">
        <f t="shared" ref="Q270:Q333" si="102">IF(G270="Ritcode","",VLOOKUP(G270,TabelStandaardRitten,9,FALSE))</f>
        <v/>
      </c>
      <c r="R270" s="11" t="str">
        <f t="shared" ref="R270:R333" si="103">IF(G270="Ritcode","",IF(VLOOKUP(G270,TabelStandaardRitten,10,FALSE)="","",VLOOKUP(G270,TabelStandaardRitten,10,FALSE)))</f>
        <v/>
      </c>
      <c r="S270" s="11"/>
      <c r="T270" s="73" t="str">
        <f t="shared" si="93"/>
        <v/>
      </c>
      <c r="U270" s="73" t="str">
        <f t="shared" si="94"/>
        <v/>
      </c>
      <c r="V270" s="20" t="str">
        <f t="shared" si="86"/>
        <v/>
      </c>
      <c r="X270" s="49" t="str">
        <f t="shared" ref="X270:X333" si="104">IF(G270="Ritcode","",VLOOKUP(G270,TabelStandaardRitten,3,FALSE))</f>
        <v/>
      </c>
      <c r="Y270" s="49" t="str">
        <f t="shared" si="95"/>
        <v/>
      </c>
      <c r="Z270" s="49" t="str">
        <f t="shared" si="96"/>
        <v/>
      </c>
      <c r="AA270" s="49" t="str">
        <f t="shared" si="97"/>
        <v/>
      </c>
    </row>
    <row r="271" spans="2:27" ht="12.75" customHeight="1">
      <c r="B271" s="17" t="str">
        <f t="shared" si="98"/>
        <v/>
      </c>
      <c r="C271" s="17" t="str">
        <f>IF(F271="","",INT((F271-SUM(MOD(DATE(YEAR(F271-MOD(F271-2,7)+3),1,2),{1E+99;7})*{1;-1})+5)/7))</f>
        <v/>
      </c>
      <c r="D271" s="18" t="str">
        <f t="shared" si="99"/>
        <v/>
      </c>
      <c r="E271" s="17" t="str">
        <f t="shared" ref="E271:E334" si="105">IF(F271="","",IF(F271=F270,E270+1,1))</f>
        <v/>
      </c>
      <c r="F271" s="10"/>
      <c r="G271" s="39" t="s">
        <v>70</v>
      </c>
      <c r="H271" s="21" t="str">
        <f t="shared" ref="H271:H334" si="106">IF(F271="","",J270)</f>
        <v/>
      </c>
      <c r="I271" s="20" t="str">
        <f t="shared" si="100"/>
        <v/>
      </c>
      <c r="J271" s="19" t="str">
        <f t="shared" si="87"/>
        <v/>
      </c>
      <c r="K271" s="11" t="str">
        <f t="shared" si="88"/>
        <v/>
      </c>
      <c r="L271" s="11" t="str">
        <f t="shared" si="89"/>
        <v/>
      </c>
      <c r="M271" s="11" t="str">
        <f t="shared" si="90"/>
        <v/>
      </c>
      <c r="N271" s="11" t="str">
        <f t="shared" si="91"/>
        <v/>
      </c>
      <c r="O271" s="11" t="str">
        <f t="shared" si="92"/>
        <v/>
      </c>
      <c r="P271" s="11" t="str">
        <f t="shared" si="101"/>
        <v/>
      </c>
      <c r="Q271" s="11" t="str">
        <f t="shared" si="102"/>
        <v/>
      </c>
      <c r="R271" s="11" t="str">
        <f t="shared" si="103"/>
        <v/>
      </c>
      <c r="S271" s="11"/>
      <c r="T271" s="73" t="str">
        <f t="shared" si="93"/>
        <v/>
      </c>
      <c r="U271" s="73" t="str">
        <f t="shared" si="94"/>
        <v/>
      </c>
      <c r="V271" s="20" t="str">
        <f t="shared" ref="V271:V334" si="107">IF(I271="","",I271+V270)</f>
        <v/>
      </c>
      <c r="X271" s="49" t="str">
        <f t="shared" si="104"/>
        <v/>
      </c>
      <c r="Y271" s="49" t="str">
        <f t="shared" si="95"/>
        <v/>
      </c>
      <c r="Z271" s="49" t="str">
        <f t="shared" si="96"/>
        <v/>
      </c>
      <c r="AA271" s="49" t="str">
        <f t="shared" si="97"/>
        <v/>
      </c>
    </row>
    <row r="272" spans="2:27" ht="12.75" customHeight="1">
      <c r="B272" s="17" t="str">
        <f t="shared" si="98"/>
        <v/>
      </c>
      <c r="C272" s="17" t="str">
        <f>IF(F272="","",INT((F272-SUM(MOD(DATE(YEAR(F272-MOD(F272-2,7)+3),1,2),{1E+99;7})*{1;-1})+5)/7))</f>
        <v/>
      </c>
      <c r="D272" s="18" t="str">
        <f t="shared" si="99"/>
        <v/>
      </c>
      <c r="E272" s="17" t="str">
        <f t="shared" si="105"/>
        <v/>
      </c>
      <c r="F272" s="10"/>
      <c r="G272" s="39" t="s">
        <v>70</v>
      </c>
      <c r="H272" s="21" t="str">
        <f t="shared" si="106"/>
        <v/>
      </c>
      <c r="I272" s="20" t="str">
        <f t="shared" si="100"/>
        <v/>
      </c>
      <c r="J272" s="19" t="str">
        <f t="shared" si="87"/>
        <v/>
      </c>
      <c r="K272" s="11" t="str">
        <f t="shared" si="88"/>
        <v/>
      </c>
      <c r="L272" s="11" t="str">
        <f t="shared" si="89"/>
        <v/>
      </c>
      <c r="M272" s="11" t="str">
        <f t="shared" si="90"/>
        <v/>
      </c>
      <c r="N272" s="11" t="str">
        <f t="shared" si="91"/>
        <v/>
      </c>
      <c r="O272" s="11" t="str">
        <f t="shared" si="92"/>
        <v/>
      </c>
      <c r="P272" s="11" t="str">
        <f t="shared" si="101"/>
        <v/>
      </c>
      <c r="Q272" s="11" t="str">
        <f t="shared" si="102"/>
        <v/>
      </c>
      <c r="R272" s="11" t="str">
        <f t="shared" si="103"/>
        <v/>
      </c>
      <c r="S272" s="11"/>
      <c r="T272" s="73" t="str">
        <f t="shared" si="93"/>
        <v/>
      </c>
      <c r="U272" s="73" t="str">
        <f t="shared" si="94"/>
        <v/>
      </c>
      <c r="V272" s="20" t="str">
        <f t="shared" si="107"/>
        <v/>
      </c>
      <c r="X272" s="49" t="str">
        <f t="shared" si="104"/>
        <v/>
      </c>
      <c r="Y272" s="49" t="str">
        <f t="shared" si="95"/>
        <v/>
      </c>
      <c r="Z272" s="49" t="str">
        <f t="shared" si="96"/>
        <v/>
      </c>
      <c r="AA272" s="49" t="str">
        <f t="shared" si="97"/>
        <v/>
      </c>
    </row>
    <row r="273" spans="2:27" ht="12.75" customHeight="1">
      <c r="B273" s="17" t="str">
        <f t="shared" si="98"/>
        <v/>
      </c>
      <c r="C273" s="17" t="str">
        <f>IF(F273="","",INT((F273-SUM(MOD(DATE(YEAR(F273-MOD(F273-2,7)+3),1,2),{1E+99;7})*{1;-1})+5)/7))</f>
        <v/>
      </c>
      <c r="D273" s="18" t="str">
        <f t="shared" si="99"/>
        <v/>
      </c>
      <c r="E273" s="17" t="str">
        <f t="shared" si="105"/>
        <v/>
      </c>
      <c r="F273" s="10"/>
      <c r="G273" s="39" t="s">
        <v>70</v>
      </c>
      <c r="H273" s="21" t="str">
        <f t="shared" si="106"/>
        <v/>
      </c>
      <c r="I273" s="20" t="str">
        <f t="shared" si="100"/>
        <v/>
      </c>
      <c r="J273" s="19" t="str">
        <f t="shared" si="87"/>
        <v/>
      </c>
      <c r="K273" s="11" t="str">
        <f t="shared" si="88"/>
        <v/>
      </c>
      <c r="L273" s="11" t="str">
        <f t="shared" si="89"/>
        <v/>
      </c>
      <c r="M273" s="11" t="str">
        <f t="shared" si="90"/>
        <v/>
      </c>
      <c r="N273" s="11" t="str">
        <f t="shared" si="91"/>
        <v/>
      </c>
      <c r="O273" s="11" t="str">
        <f t="shared" si="92"/>
        <v/>
      </c>
      <c r="P273" s="11" t="str">
        <f t="shared" si="101"/>
        <v/>
      </c>
      <c r="Q273" s="11" t="str">
        <f t="shared" si="102"/>
        <v/>
      </c>
      <c r="R273" s="11" t="str">
        <f t="shared" si="103"/>
        <v/>
      </c>
      <c r="S273" s="11"/>
      <c r="T273" s="73" t="str">
        <f t="shared" si="93"/>
        <v/>
      </c>
      <c r="U273" s="73" t="str">
        <f t="shared" si="94"/>
        <v/>
      </c>
      <c r="V273" s="20" t="str">
        <f t="shared" si="107"/>
        <v/>
      </c>
      <c r="X273" s="49" t="str">
        <f t="shared" si="104"/>
        <v/>
      </c>
      <c r="Y273" s="49" t="str">
        <f t="shared" si="95"/>
        <v/>
      </c>
      <c r="Z273" s="49" t="str">
        <f t="shared" si="96"/>
        <v/>
      </c>
      <c r="AA273" s="49" t="str">
        <f t="shared" si="97"/>
        <v/>
      </c>
    </row>
    <row r="274" spans="2:27" ht="12.75" customHeight="1">
      <c r="B274" s="17" t="str">
        <f t="shared" si="98"/>
        <v/>
      </c>
      <c r="C274" s="17" t="str">
        <f>IF(F274="","",INT((F274-SUM(MOD(DATE(YEAR(F274-MOD(F274-2,7)+3),1,2),{1E+99;7})*{1;-1})+5)/7))</f>
        <v/>
      </c>
      <c r="D274" s="18" t="str">
        <f t="shared" si="99"/>
        <v/>
      </c>
      <c r="E274" s="17" t="str">
        <f t="shared" si="105"/>
        <v/>
      </c>
      <c r="F274" s="10"/>
      <c r="G274" s="39" t="s">
        <v>70</v>
      </c>
      <c r="H274" s="21" t="str">
        <f t="shared" si="106"/>
        <v/>
      </c>
      <c r="I274" s="20" t="str">
        <f t="shared" si="100"/>
        <v/>
      </c>
      <c r="J274" s="19" t="str">
        <f t="shared" si="87"/>
        <v/>
      </c>
      <c r="K274" s="11" t="str">
        <f t="shared" si="88"/>
        <v/>
      </c>
      <c r="L274" s="11" t="str">
        <f t="shared" si="89"/>
        <v/>
      </c>
      <c r="M274" s="11" t="str">
        <f t="shared" si="90"/>
        <v/>
      </c>
      <c r="N274" s="11" t="str">
        <f t="shared" si="91"/>
        <v/>
      </c>
      <c r="O274" s="11" t="str">
        <f t="shared" si="92"/>
        <v/>
      </c>
      <c r="P274" s="11" t="str">
        <f t="shared" si="101"/>
        <v/>
      </c>
      <c r="Q274" s="11" t="str">
        <f t="shared" si="102"/>
        <v/>
      </c>
      <c r="R274" s="11" t="str">
        <f t="shared" si="103"/>
        <v/>
      </c>
      <c r="S274" s="11"/>
      <c r="T274" s="73" t="str">
        <f t="shared" si="93"/>
        <v/>
      </c>
      <c r="U274" s="73" t="str">
        <f t="shared" si="94"/>
        <v/>
      </c>
      <c r="V274" s="20" t="str">
        <f t="shared" si="107"/>
        <v/>
      </c>
      <c r="X274" s="49" t="str">
        <f t="shared" si="104"/>
        <v/>
      </c>
      <c r="Y274" s="49" t="str">
        <f t="shared" si="95"/>
        <v/>
      </c>
      <c r="Z274" s="49" t="str">
        <f t="shared" si="96"/>
        <v/>
      </c>
      <c r="AA274" s="49" t="str">
        <f t="shared" si="97"/>
        <v/>
      </c>
    </row>
    <row r="275" spans="2:27" ht="12.75" customHeight="1">
      <c r="B275" s="17" t="str">
        <f t="shared" si="98"/>
        <v/>
      </c>
      <c r="C275" s="17" t="str">
        <f>IF(F275="","",INT((F275-SUM(MOD(DATE(YEAR(F275-MOD(F275-2,7)+3),1,2),{1E+99;7})*{1;-1})+5)/7))</f>
        <v/>
      </c>
      <c r="D275" s="18" t="str">
        <f t="shared" si="99"/>
        <v/>
      </c>
      <c r="E275" s="17" t="str">
        <f t="shared" si="105"/>
        <v/>
      </c>
      <c r="F275" s="10"/>
      <c r="G275" s="39" t="s">
        <v>70</v>
      </c>
      <c r="H275" s="21" t="str">
        <f t="shared" si="106"/>
        <v/>
      </c>
      <c r="I275" s="20" t="str">
        <f t="shared" si="100"/>
        <v/>
      </c>
      <c r="J275" s="19" t="str">
        <f t="shared" si="87"/>
        <v/>
      </c>
      <c r="K275" s="11" t="str">
        <f t="shared" si="88"/>
        <v/>
      </c>
      <c r="L275" s="11" t="str">
        <f t="shared" si="89"/>
        <v/>
      </c>
      <c r="M275" s="11" t="str">
        <f t="shared" si="90"/>
        <v/>
      </c>
      <c r="N275" s="11" t="str">
        <f t="shared" si="91"/>
        <v/>
      </c>
      <c r="O275" s="11" t="str">
        <f t="shared" si="92"/>
        <v/>
      </c>
      <c r="P275" s="11" t="str">
        <f t="shared" si="101"/>
        <v/>
      </c>
      <c r="Q275" s="11" t="str">
        <f t="shared" si="102"/>
        <v/>
      </c>
      <c r="R275" s="11" t="str">
        <f t="shared" si="103"/>
        <v/>
      </c>
      <c r="S275" s="11"/>
      <c r="T275" s="73" t="str">
        <f t="shared" si="93"/>
        <v/>
      </c>
      <c r="U275" s="73" t="str">
        <f t="shared" si="94"/>
        <v/>
      </c>
      <c r="V275" s="20" t="str">
        <f t="shared" si="107"/>
        <v/>
      </c>
      <c r="X275" s="49" t="str">
        <f t="shared" si="104"/>
        <v/>
      </c>
      <c r="Y275" s="49" t="str">
        <f t="shared" si="95"/>
        <v/>
      </c>
      <c r="Z275" s="49" t="str">
        <f t="shared" si="96"/>
        <v/>
      </c>
      <c r="AA275" s="49" t="str">
        <f t="shared" si="97"/>
        <v/>
      </c>
    </row>
    <row r="276" spans="2:27" ht="12.75" customHeight="1">
      <c r="B276" s="17" t="str">
        <f t="shared" si="98"/>
        <v/>
      </c>
      <c r="C276" s="17" t="str">
        <f>IF(F276="","",INT((F276-SUM(MOD(DATE(YEAR(F276-MOD(F276-2,7)+3),1,2),{1E+99;7})*{1;-1})+5)/7))</f>
        <v/>
      </c>
      <c r="D276" s="18" t="str">
        <f t="shared" si="99"/>
        <v/>
      </c>
      <c r="E276" s="17" t="str">
        <f t="shared" si="105"/>
        <v/>
      </c>
      <c r="F276" s="10"/>
      <c r="G276" s="39" t="s">
        <v>70</v>
      </c>
      <c r="H276" s="21" t="str">
        <f t="shared" si="106"/>
        <v/>
      </c>
      <c r="I276" s="20" t="str">
        <f t="shared" si="100"/>
        <v/>
      </c>
      <c r="J276" s="19" t="str">
        <f t="shared" si="87"/>
        <v/>
      </c>
      <c r="K276" s="11" t="str">
        <f t="shared" si="88"/>
        <v/>
      </c>
      <c r="L276" s="11" t="str">
        <f t="shared" si="89"/>
        <v/>
      </c>
      <c r="M276" s="11" t="str">
        <f t="shared" si="90"/>
        <v/>
      </c>
      <c r="N276" s="11" t="str">
        <f t="shared" si="91"/>
        <v/>
      </c>
      <c r="O276" s="11" t="str">
        <f t="shared" si="92"/>
        <v/>
      </c>
      <c r="P276" s="11" t="str">
        <f t="shared" si="101"/>
        <v/>
      </c>
      <c r="Q276" s="11" t="str">
        <f t="shared" si="102"/>
        <v/>
      </c>
      <c r="R276" s="11" t="str">
        <f t="shared" si="103"/>
        <v/>
      </c>
      <c r="S276" s="11"/>
      <c r="T276" s="73" t="str">
        <f t="shared" si="93"/>
        <v/>
      </c>
      <c r="U276" s="73" t="str">
        <f t="shared" si="94"/>
        <v/>
      </c>
      <c r="V276" s="20" t="str">
        <f t="shared" si="107"/>
        <v/>
      </c>
      <c r="X276" s="49" t="str">
        <f t="shared" si="104"/>
        <v/>
      </c>
      <c r="Y276" s="49" t="str">
        <f t="shared" si="95"/>
        <v/>
      </c>
      <c r="Z276" s="49" t="str">
        <f t="shared" si="96"/>
        <v/>
      </c>
      <c r="AA276" s="49" t="str">
        <f t="shared" si="97"/>
        <v/>
      </c>
    </row>
    <row r="277" spans="2:27" ht="12.75" customHeight="1">
      <c r="B277" s="17" t="str">
        <f t="shared" si="98"/>
        <v/>
      </c>
      <c r="C277" s="17" t="str">
        <f>IF(F277="","",INT((F277-SUM(MOD(DATE(YEAR(F277-MOD(F277-2,7)+3),1,2),{1E+99;7})*{1;-1})+5)/7))</f>
        <v/>
      </c>
      <c r="D277" s="18" t="str">
        <f t="shared" si="99"/>
        <v/>
      </c>
      <c r="E277" s="17" t="str">
        <f t="shared" si="105"/>
        <v/>
      </c>
      <c r="F277" s="10"/>
      <c r="G277" s="39" t="s">
        <v>70</v>
      </c>
      <c r="H277" s="21" t="str">
        <f t="shared" si="106"/>
        <v/>
      </c>
      <c r="I277" s="20" t="str">
        <f t="shared" si="100"/>
        <v/>
      </c>
      <c r="J277" s="19" t="str">
        <f t="shared" si="87"/>
        <v/>
      </c>
      <c r="K277" s="11" t="str">
        <f t="shared" si="88"/>
        <v/>
      </c>
      <c r="L277" s="11" t="str">
        <f t="shared" si="89"/>
        <v/>
      </c>
      <c r="M277" s="11" t="str">
        <f t="shared" si="90"/>
        <v/>
      </c>
      <c r="N277" s="11" t="str">
        <f t="shared" si="91"/>
        <v/>
      </c>
      <c r="O277" s="11" t="str">
        <f t="shared" si="92"/>
        <v/>
      </c>
      <c r="P277" s="11" t="str">
        <f t="shared" si="101"/>
        <v/>
      </c>
      <c r="Q277" s="11" t="str">
        <f t="shared" si="102"/>
        <v/>
      </c>
      <c r="R277" s="11" t="str">
        <f t="shared" si="103"/>
        <v/>
      </c>
      <c r="S277" s="11"/>
      <c r="T277" s="73" t="str">
        <f t="shared" si="93"/>
        <v/>
      </c>
      <c r="U277" s="73" t="str">
        <f t="shared" si="94"/>
        <v/>
      </c>
      <c r="V277" s="20" t="str">
        <f t="shared" si="107"/>
        <v/>
      </c>
      <c r="X277" s="49" t="str">
        <f t="shared" si="104"/>
        <v/>
      </c>
      <c r="Y277" s="49" t="str">
        <f t="shared" si="95"/>
        <v/>
      </c>
      <c r="Z277" s="49" t="str">
        <f t="shared" si="96"/>
        <v/>
      </c>
      <c r="AA277" s="49" t="str">
        <f t="shared" si="97"/>
        <v/>
      </c>
    </row>
    <row r="278" spans="2:27" ht="12.75" customHeight="1">
      <c r="B278" s="17" t="str">
        <f t="shared" si="98"/>
        <v/>
      </c>
      <c r="C278" s="17" t="str">
        <f>IF(F278="","",INT((F278-SUM(MOD(DATE(YEAR(F278-MOD(F278-2,7)+3),1,2),{1E+99;7})*{1;-1})+5)/7))</f>
        <v/>
      </c>
      <c r="D278" s="18" t="str">
        <f t="shared" si="99"/>
        <v/>
      </c>
      <c r="E278" s="17" t="str">
        <f t="shared" si="105"/>
        <v/>
      </c>
      <c r="F278" s="10"/>
      <c r="G278" s="39" t="s">
        <v>70</v>
      </c>
      <c r="H278" s="21" t="str">
        <f t="shared" si="106"/>
        <v/>
      </c>
      <c r="I278" s="20" t="str">
        <f t="shared" si="100"/>
        <v/>
      </c>
      <c r="J278" s="19" t="str">
        <f t="shared" si="87"/>
        <v/>
      </c>
      <c r="K278" s="11" t="str">
        <f t="shared" si="88"/>
        <v/>
      </c>
      <c r="L278" s="11" t="str">
        <f t="shared" si="89"/>
        <v/>
      </c>
      <c r="M278" s="11" t="str">
        <f t="shared" si="90"/>
        <v/>
      </c>
      <c r="N278" s="11" t="str">
        <f t="shared" si="91"/>
        <v/>
      </c>
      <c r="O278" s="11" t="str">
        <f t="shared" si="92"/>
        <v/>
      </c>
      <c r="P278" s="11" t="str">
        <f t="shared" si="101"/>
        <v/>
      </c>
      <c r="Q278" s="11" t="str">
        <f t="shared" si="102"/>
        <v/>
      </c>
      <c r="R278" s="11" t="str">
        <f t="shared" si="103"/>
        <v/>
      </c>
      <c r="S278" s="11"/>
      <c r="T278" s="73" t="str">
        <f t="shared" si="93"/>
        <v/>
      </c>
      <c r="U278" s="73" t="str">
        <f t="shared" si="94"/>
        <v/>
      </c>
      <c r="V278" s="20" t="str">
        <f t="shared" si="107"/>
        <v/>
      </c>
      <c r="X278" s="49" t="str">
        <f t="shared" si="104"/>
        <v/>
      </c>
      <c r="Y278" s="49" t="str">
        <f t="shared" si="95"/>
        <v/>
      </c>
      <c r="Z278" s="49" t="str">
        <f t="shared" si="96"/>
        <v/>
      </c>
      <c r="AA278" s="49" t="str">
        <f t="shared" si="97"/>
        <v/>
      </c>
    </row>
    <row r="279" spans="2:27" ht="12.75" customHeight="1">
      <c r="B279" s="17" t="str">
        <f t="shared" si="98"/>
        <v/>
      </c>
      <c r="C279" s="17" t="str">
        <f>IF(F279="","",INT((F279-SUM(MOD(DATE(YEAR(F279-MOD(F279-2,7)+3),1,2),{1E+99;7})*{1;-1})+5)/7))</f>
        <v/>
      </c>
      <c r="D279" s="18" t="str">
        <f t="shared" si="99"/>
        <v/>
      </c>
      <c r="E279" s="17" t="str">
        <f t="shared" si="105"/>
        <v/>
      </c>
      <c r="F279" s="10"/>
      <c r="G279" s="39" t="s">
        <v>70</v>
      </c>
      <c r="H279" s="21" t="str">
        <f t="shared" si="106"/>
        <v/>
      </c>
      <c r="I279" s="20" t="str">
        <f t="shared" si="100"/>
        <v/>
      </c>
      <c r="J279" s="19" t="str">
        <f t="shared" si="87"/>
        <v/>
      </c>
      <c r="K279" s="11" t="str">
        <f t="shared" si="88"/>
        <v/>
      </c>
      <c r="L279" s="11" t="str">
        <f t="shared" si="89"/>
        <v/>
      </c>
      <c r="M279" s="11" t="str">
        <f t="shared" si="90"/>
        <v/>
      </c>
      <c r="N279" s="11" t="str">
        <f t="shared" si="91"/>
        <v/>
      </c>
      <c r="O279" s="11" t="str">
        <f t="shared" si="92"/>
        <v/>
      </c>
      <c r="P279" s="11" t="str">
        <f t="shared" si="101"/>
        <v/>
      </c>
      <c r="Q279" s="11" t="str">
        <f t="shared" si="102"/>
        <v/>
      </c>
      <c r="R279" s="11" t="str">
        <f t="shared" si="103"/>
        <v/>
      </c>
      <c r="S279" s="11"/>
      <c r="T279" s="73" t="str">
        <f t="shared" si="93"/>
        <v/>
      </c>
      <c r="U279" s="73" t="str">
        <f t="shared" si="94"/>
        <v/>
      </c>
      <c r="V279" s="20" t="str">
        <f t="shared" si="107"/>
        <v/>
      </c>
      <c r="X279" s="49" t="str">
        <f t="shared" si="104"/>
        <v/>
      </c>
      <c r="Y279" s="49" t="str">
        <f t="shared" si="95"/>
        <v/>
      </c>
      <c r="Z279" s="49" t="str">
        <f t="shared" si="96"/>
        <v/>
      </c>
      <c r="AA279" s="49" t="str">
        <f t="shared" si="97"/>
        <v/>
      </c>
    </row>
    <row r="280" spans="2:27" ht="12.75" customHeight="1">
      <c r="B280" s="17" t="str">
        <f t="shared" si="98"/>
        <v/>
      </c>
      <c r="C280" s="17" t="str">
        <f>IF(F280="","",INT((F280-SUM(MOD(DATE(YEAR(F280-MOD(F280-2,7)+3),1,2),{1E+99;7})*{1;-1})+5)/7))</f>
        <v/>
      </c>
      <c r="D280" s="18" t="str">
        <f t="shared" si="99"/>
        <v/>
      </c>
      <c r="E280" s="17" t="str">
        <f t="shared" si="105"/>
        <v/>
      </c>
      <c r="F280" s="10"/>
      <c r="G280" s="39" t="s">
        <v>70</v>
      </c>
      <c r="H280" s="21" t="str">
        <f t="shared" si="106"/>
        <v/>
      </c>
      <c r="I280" s="20" t="str">
        <f t="shared" si="100"/>
        <v/>
      </c>
      <c r="J280" s="19" t="str">
        <f t="shared" si="87"/>
        <v/>
      </c>
      <c r="K280" s="11" t="str">
        <f t="shared" si="88"/>
        <v/>
      </c>
      <c r="L280" s="11" t="str">
        <f t="shared" si="89"/>
        <v/>
      </c>
      <c r="M280" s="11" t="str">
        <f t="shared" si="90"/>
        <v/>
      </c>
      <c r="N280" s="11" t="str">
        <f t="shared" si="91"/>
        <v/>
      </c>
      <c r="O280" s="11" t="str">
        <f t="shared" si="92"/>
        <v/>
      </c>
      <c r="P280" s="11" t="str">
        <f t="shared" si="101"/>
        <v/>
      </c>
      <c r="Q280" s="11" t="str">
        <f t="shared" si="102"/>
        <v/>
      </c>
      <c r="R280" s="11" t="str">
        <f t="shared" si="103"/>
        <v/>
      </c>
      <c r="S280" s="11"/>
      <c r="T280" s="73" t="str">
        <f t="shared" si="93"/>
        <v/>
      </c>
      <c r="U280" s="73" t="str">
        <f t="shared" si="94"/>
        <v/>
      </c>
      <c r="V280" s="20" t="str">
        <f t="shared" si="107"/>
        <v/>
      </c>
      <c r="X280" s="49" t="str">
        <f t="shared" si="104"/>
        <v/>
      </c>
      <c r="Y280" s="49" t="str">
        <f t="shared" si="95"/>
        <v/>
      </c>
      <c r="Z280" s="49" t="str">
        <f t="shared" si="96"/>
        <v/>
      </c>
      <c r="AA280" s="49" t="str">
        <f t="shared" si="97"/>
        <v/>
      </c>
    </row>
    <row r="281" spans="2:27" ht="12.75" customHeight="1">
      <c r="B281" s="17" t="str">
        <f t="shared" si="98"/>
        <v/>
      </c>
      <c r="C281" s="17" t="str">
        <f>IF(F281="","",INT((F281-SUM(MOD(DATE(YEAR(F281-MOD(F281-2,7)+3),1,2),{1E+99;7})*{1;-1})+5)/7))</f>
        <v/>
      </c>
      <c r="D281" s="18" t="str">
        <f t="shared" si="99"/>
        <v/>
      </c>
      <c r="E281" s="17" t="str">
        <f t="shared" si="105"/>
        <v/>
      </c>
      <c r="F281" s="10"/>
      <c r="G281" s="39" t="s">
        <v>70</v>
      </c>
      <c r="H281" s="21" t="str">
        <f t="shared" si="106"/>
        <v/>
      </c>
      <c r="I281" s="20" t="str">
        <f t="shared" si="100"/>
        <v/>
      </c>
      <c r="J281" s="19" t="str">
        <f t="shared" si="87"/>
        <v/>
      </c>
      <c r="K281" s="11" t="str">
        <f t="shared" si="88"/>
        <v/>
      </c>
      <c r="L281" s="11" t="str">
        <f t="shared" si="89"/>
        <v/>
      </c>
      <c r="M281" s="11" t="str">
        <f t="shared" si="90"/>
        <v/>
      </c>
      <c r="N281" s="11" t="str">
        <f t="shared" si="91"/>
        <v/>
      </c>
      <c r="O281" s="11" t="str">
        <f t="shared" si="92"/>
        <v/>
      </c>
      <c r="P281" s="11" t="str">
        <f t="shared" si="101"/>
        <v/>
      </c>
      <c r="Q281" s="11" t="str">
        <f t="shared" si="102"/>
        <v/>
      </c>
      <c r="R281" s="11" t="str">
        <f t="shared" si="103"/>
        <v/>
      </c>
      <c r="S281" s="11"/>
      <c r="T281" s="73" t="str">
        <f t="shared" si="93"/>
        <v/>
      </c>
      <c r="U281" s="73" t="str">
        <f t="shared" si="94"/>
        <v/>
      </c>
      <c r="V281" s="20" t="str">
        <f t="shared" si="107"/>
        <v/>
      </c>
      <c r="X281" s="49" t="str">
        <f t="shared" si="104"/>
        <v/>
      </c>
      <c r="Y281" s="49" t="str">
        <f t="shared" si="95"/>
        <v/>
      </c>
      <c r="Z281" s="49" t="str">
        <f t="shared" si="96"/>
        <v/>
      </c>
      <c r="AA281" s="49" t="str">
        <f t="shared" si="97"/>
        <v/>
      </c>
    </row>
    <row r="282" spans="2:27" ht="12.75" customHeight="1">
      <c r="B282" s="17" t="str">
        <f t="shared" si="98"/>
        <v/>
      </c>
      <c r="C282" s="17" t="str">
        <f>IF(F282="","",INT((F282-SUM(MOD(DATE(YEAR(F282-MOD(F282-2,7)+3),1,2),{1E+99;7})*{1;-1})+5)/7))</f>
        <v/>
      </c>
      <c r="D282" s="18" t="str">
        <f t="shared" si="99"/>
        <v/>
      </c>
      <c r="E282" s="17" t="str">
        <f t="shared" si="105"/>
        <v/>
      </c>
      <c r="F282" s="10"/>
      <c r="G282" s="39" t="s">
        <v>70</v>
      </c>
      <c r="H282" s="21" t="str">
        <f t="shared" si="106"/>
        <v/>
      </c>
      <c r="I282" s="20" t="str">
        <f t="shared" si="100"/>
        <v/>
      </c>
      <c r="J282" s="19" t="str">
        <f t="shared" si="87"/>
        <v/>
      </c>
      <c r="K282" s="11" t="str">
        <f t="shared" si="88"/>
        <v/>
      </c>
      <c r="L282" s="11" t="str">
        <f t="shared" si="89"/>
        <v/>
      </c>
      <c r="M282" s="11" t="str">
        <f t="shared" si="90"/>
        <v/>
      </c>
      <c r="N282" s="11" t="str">
        <f t="shared" si="91"/>
        <v/>
      </c>
      <c r="O282" s="11" t="str">
        <f t="shared" si="92"/>
        <v/>
      </c>
      <c r="P282" s="11" t="str">
        <f t="shared" si="101"/>
        <v/>
      </c>
      <c r="Q282" s="11" t="str">
        <f t="shared" si="102"/>
        <v/>
      </c>
      <c r="R282" s="11" t="str">
        <f t="shared" si="103"/>
        <v/>
      </c>
      <c r="S282" s="11"/>
      <c r="T282" s="73" t="str">
        <f t="shared" si="93"/>
        <v/>
      </c>
      <c r="U282" s="73" t="str">
        <f t="shared" si="94"/>
        <v/>
      </c>
      <c r="V282" s="20" t="str">
        <f t="shared" si="107"/>
        <v/>
      </c>
      <c r="X282" s="49" t="str">
        <f t="shared" si="104"/>
        <v/>
      </c>
      <c r="Y282" s="49" t="str">
        <f t="shared" si="95"/>
        <v/>
      </c>
      <c r="Z282" s="49" t="str">
        <f t="shared" si="96"/>
        <v/>
      </c>
      <c r="AA282" s="49" t="str">
        <f t="shared" si="97"/>
        <v/>
      </c>
    </row>
    <row r="283" spans="2:27" ht="12.75" customHeight="1">
      <c r="B283" s="17" t="str">
        <f t="shared" si="98"/>
        <v/>
      </c>
      <c r="C283" s="17" t="str">
        <f>IF(F283="","",INT((F283-SUM(MOD(DATE(YEAR(F283-MOD(F283-2,7)+3),1,2),{1E+99;7})*{1;-1})+5)/7))</f>
        <v/>
      </c>
      <c r="D283" s="18" t="str">
        <f t="shared" si="99"/>
        <v/>
      </c>
      <c r="E283" s="17" t="str">
        <f t="shared" si="105"/>
        <v/>
      </c>
      <c r="F283" s="10"/>
      <c r="G283" s="39" t="s">
        <v>70</v>
      </c>
      <c r="H283" s="21" t="str">
        <f t="shared" si="106"/>
        <v/>
      </c>
      <c r="I283" s="20" t="str">
        <f t="shared" si="100"/>
        <v/>
      </c>
      <c r="J283" s="19" t="str">
        <f t="shared" si="87"/>
        <v/>
      </c>
      <c r="K283" s="11" t="str">
        <f t="shared" si="88"/>
        <v/>
      </c>
      <c r="L283" s="11" t="str">
        <f t="shared" si="89"/>
        <v/>
      </c>
      <c r="M283" s="11" t="str">
        <f t="shared" si="90"/>
        <v/>
      </c>
      <c r="N283" s="11" t="str">
        <f t="shared" si="91"/>
        <v/>
      </c>
      <c r="O283" s="11" t="str">
        <f t="shared" si="92"/>
        <v/>
      </c>
      <c r="P283" s="11" t="str">
        <f t="shared" si="101"/>
        <v/>
      </c>
      <c r="Q283" s="11" t="str">
        <f t="shared" si="102"/>
        <v/>
      </c>
      <c r="R283" s="11" t="str">
        <f t="shared" si="103"/>
        <v/>
      </c>
      <c r="S283" s="11"/>
      <c r="T283" s="73" t="str">
        <f t="shared" si="93"/>
        <v/>
      </c>
      <c r="U283" s="73" t="str">
        <f t="shared" si="94"/>
        <v/>
      </c>
      <c r="V283" s="20" t="str">
        <f t="shared" si="107"/>
        <v/>
      </c>
      <c r="X283" s="49" t="str">
        <f t="shared" si="104"/>
        <v/>
      </c>
      <c r="Y283" s="49" t="str">
        <f t="shared" si="95"/>
        <v/>
      </c>
      <c r="Z283" s="49" t="str">
        <f t="shared" si="96"/>
        <v/>
      </c>
      <c r="AA283" s="49" t="str">
        <f t="shared" si="97"/>
        <v/>
      </c>
    </row>
    <row r="284" spans="2:27" ht="12.75" customHeight="1">
      <c r="B284" s="17" t="str">
        <f t="shared" si="98"/>
        <v/>
      </c>
      <c r="C284" s="17" t="str">
        <f>IF(F284="","",INT((F284-SUM(MOD(DATE(YEAR(F284-MOD(F284-2,7)+3),1,2),{1E+99;7})*{1;-1})+5)/7))</f>
        <v/>
      </c>
      <c r="D284" s="18" t="str">
        <f t="shared" si="99"/>
        <v/>
      </c>
      <c r="E284" s="17" t="str">
        <f t="shared" si="105"/>
        <v/>
      </c>
      <c r="F284" s="10"/>
      <c r="G284" s="39" t="s">
        <v>70</v>
      </c>
      <c r="H284" s="21" t="str">
        <f t="shared" si="106"/>
        <v/>
      </c>
      <c r="I284" s="20" t="str">
        <f t="shared" si="100"/>
        <v/>
      </c>
      <c r="J284" s="19" t="str">
        <f t="shared" si="87"/>
        <v/>
      </c>
      <c r="K284" s="11" t="str">
        <f t="shared" si="88"/>
        <v/>
      </c>
      <c r="L284" s="11" t="str">
        <f t="shared" si="89"/>
        <v/>
      </c>
      <c r="M284" s="11" t="str">
        <f t="shared" si="90"/>
        <v/>
      </c>
      <c r="N284" s="11" t="str">
        <f t="shared" si="91"/>
        <v/>
      </c>
      <c r="O284" s="11" t="str">
        <f t="shared" si="92"/>
        <v/>
      </c>
      <c r="P284" s="11" t="str">
        <f t="shared" si="101"/>
        <v/>
      </c>
      <c r="Q284" s="11" t="str">
        <f t="shared" si="102"/>
        <v/>
      </c>
      <c r="R284" s="11" t="str">
        <f t="shared" si="103"/>
        <v/>
      </c>
      <c r="S284" s="11"/>
      <c r="T284" s="73" t="str">
        <f t="shared" si="93"/>
        <v/>
      </c>
      <c r="U284" s="73" t="str">
        <f t="shared" si="94"/>
        <v/>
      </c>
      <c r="V284" s="20" t="str">
        <f t="shared" si="107"/>
        <v/>
      </c>
      <c r="X284" s="49" t="str">
        <f t="shared" si="104"/>
        <v/>
      </c>
      <c r="Y284" s="49" t="str">
        <f t="shared" si="95"/>
        <v/>
      </c>
      <c r="Z284" s="49" t="str">
        <f t="shared" si="96"/>
        <v/>
      </c>
      <c r="AA284" s="49" t="str">
        <f t="shared" si="97"/>
        <v/>
      </c>
    </row>
    <row r="285" spans="2:27" ht="12.75" customHeight="1">
      <c r="B285" s="17" t="str">
        <f t="shared" si="98"/>
        <v/>
      </c>
      <c r="C285" s="17" t="str">
        <f>IF(F285="","",INT((F285-SUM(MOD(DATE(YEAR(F285-MOD(F285-2,7)+3),1,2),{1E+99;7})*{1;-1})+5)/7))</f>
        <v/>
      </c>
      <c r="D285" s="18" t="str">
        <f t="shared" si="99"/>
        <v/>
      </c>
      <c r="E285" s="17" t="str">
        <f t="shared" si="105"/>
        <v/>
      </c>
      <c r="F285" s="10"/>
      <c r="G285" s="39" t="s">
        <v>70</v>
      </c>
      <c r="H285" s="21" t="str">
        <f t="shared" si="106"/>
        <v/>
      </c>
      <c r="I285" s="20" t="str">
        <f t="shared" si="100"/>
        <v/>
      </c>
      <c r="J285" s="19" t="str">
        <f t="shared" si="87"/>
        <v/>
      </c>
      <c r="K285" s="11" t="str">
        <f t="shared" si="88"/>
        <v/>
      </c>
      <c r="L285" s="11" t="str">
        <f t="shared" si="89"/>
        <v/>
      </c>
      <c r="M285" s="11" t="str">
        <f t="shared" si="90"/>
        <v/>
      </c>
      <c r="N285" s="11" t="str">
        <f t="shared" si="91"/>
        <v/>
      </c>
      <c r="O285" s="11" t="str">
        <f t="shared" si="92"/>
        <v/>
      </c>
      <c r="P285" s="11" t="str">
        <f t="shared" si="101"/>
        <v/>
      </c>
      <c r="Q285" s="11" t="str">
        <f t="shared" si="102"/>
        <v/>
      </c>
      <c r="R285" s="11" t="str">
        <f t="shared" si="103"/>
        <v/>
      </c>
      <c r="S285" s="11"/>
      <c r="T285" s="73" t="str">
        <f t="shared" si="93"/>
        <v/>
      </c>
      <c r="U285" s="73" t="str">
        <f t="shared" si="94"/>
        <v/>
      </c>
      <c r="V285" s="20" t="str">
        <f t="shared" si="107"/>
        <v/>
      </c>
      <c r="X285" s="49" t="str">
        <f t="shared" si="104"/>
        <v/>
      </c>
      <c r="Y285" s="49" t="str">
        <f t="shared" si="95"/>
        <v/>
      </c>
      <c r="Z285" s="49" t="str">
        <f t="shared" si="96"/>
        <v/>
      </c>
      <c r="AA285" s="49" t="str">
        <f t="shared" si="97"/>
        <v/>
      </c>
    </row>
    <row r="286" spans="2:27" ht="12.75" customHeight="1">
      <c r="B286" s="17" t="str">
        <f t="shared" si="98"/>
        <v/>
      </c>
      <c r="C286" s="17" t="str">
        <f>IF(F286="","",INT((F286-SUM(MOD(DATE(YEAR(F286-MOD(F286-2,7)+3),1,2),{1E+99;7})*{1;-1})+5)/7))</f>
        <v/>
      </c>
      <c r="D286" s="18" t="str">
        <f t="shared" si="99"/>
        <v/>
      </c>
      <c r="E286" s="17" t="str">
        <f t="shared" si="105"/>
        <v/>
      </c>
      <c r="F286" s="10"/>
      <c r="G286" s="39" t="s">
        <v>70</v>
      </c>
      <c r="H286" s="21" t="str">
        <f t="shared" si="106"/>
        <v/>
      </c>
      <c r="I286" s="20" t="str">
        <f t="shared" si="100"/>
        <v/>
      </c>
      <c r="J286" s="19" t="str">
        <f t="shared" si="87"/>
        <v/>
      </c>
      <c r="K286" s="11" t="str">
        <f t="shared" si="88"/>
        <v/>
      </c>
      <c r="L286" s="11" t="str">
        <f t="shared" si="89"/>
        <v/>
      </c>
      <c r="M286" s="11" t="str">
        <f t="shared" si="90"/>
        <v/>
      </c>
      <c r="N286" s="11" t="str">
        <f t="shared" si="91"/>
        <v/>
      </c>
      <c r="O286" s="11" t="str">
        <f t="shared" si="92"/>
        <v/>
      </c>
      <c r="P286" s="11" t="str">
        <f t="shared" si="101"/>
        <v/>
      </c>
      <c r="Q286" s="11" t="str">
        <f t="shared" si="102"/>
        <v/>
      </c>
      <c r="R286" s="11" t="str">
        <f t="shared" si="103"/>
        <v/>
      </c>
      <c r="S286" s="11"/>
      <c r="T286" s="73" t="str">
        <f t="shared" si="93"/>
        <v/>
      </c>
      <c r="U286" s="73" t="str">
        <f t="shared" si="94"/>
        <v/>
      </c>
      <c r="V286" s="20" t="str">
        <f t="shared" si="107"/>
        <v/>
      </c>
      <c r="X286" s="49" t="str">
        <f t="shared" si="104"/>
        <v/>
      </c>
      <c r="Y286" s="49" t="str">
        <f t="shared" si="95"/>
        <v/>
      </c>
      <c r="Z286" s="49" t="str">
        <f t="shared" si="96"/>
        <v/>
      </c>
      <c r="AA286" s="49" t="str">
        <f t="shared" si="97"/>
        <v/>
      </c>
    </row>
    <row r="287" spans="2:27" ht="12.75" customHeight="1">
      <c r="B287" s="17" t="str">
        <f t="shared" si="98"/>
        <v/>
      </c>
      <c r="C287" s="17" t="str">
        <f>IF(F287="","",INT((F287-SUM(MOD(DATE(YEAR(F287-MOD(F287-2,7)+3),1,2),{1E+99;7})*{1;-1})+5)/7))</f>
        <v/>
      </c>
      <c r="D287" s="18" t="str">
        <f t="shared" si="99"/>
        <v/>
      </c>
      <c r="E287" s="17" t="str">
        <f t="shared" si="105"/>
        <v/>
      </c>
      <c r="F287" s="10"/>
      <c r="G287" s="39" t="s">
        <v>70</v>
      </c>
      <c r="H287" s="21" t="str">
        <f t="shared" si="106"/>
        <v/>
      </c>
      <c r="I287" s="20" t="str">
        <f t="shared" si="100"/>
        <v/>
      </c>
      <c r="J287" s="19" t="str">
        <f t="shared" si="87"/>
        <v/>
      </c>
      <c r="K287" s="11" t="str">
        <f t="shared" si="88"/>
        <v/>
      </c>
      <c r="L287" s="11" t="str">
        <f t="shared" si="89"/>
        <v/>
      </c>
      <c r="M287" s="11" t="str">
        <f t="shared" si="90"/>
        <v/>
      </c>
      <c r="N287" s="11" t="str">
        <f t="shared" si="91"/>
        <v/>
      </c>
      <c r="O287" s="11" t="str">
        <f t="shared" si="92"/>
        <v/>
      </c>
      <c r="P287" s="11" t="str">
        <f t="shared" si="101"/>
        <v/>
      </c>
      <c r="Q287" s="11" t="str">
        <f t="shared" si="102"/>
        <v/>
      </c>
      <c r="R287" s="11" t="str">
        <f t="shared" si="103"/>
        <v/>
      </c>
      <c r="S287" s="11"/>
      <c r="T287" s="73" t="str">
        <f t="shared" si="93"/>
        <v/>
      </c>
      <c r="U287" s="73" t="str">
        <f t="shared" si="94"/>
        <v/>
      </c>
      <c r="V287" s="20" t="str">
        <f t="shared" si="107"/>
        <v/>
      </c>
      <c r="X287" s="49" t="str">
        <f t="shared" si="104"/>
        <v/>
      </c>
      <c r="Y287" s="49" t="str">
        <f t="shared" si="95"/>
        <v/>
      </c>
      <c r="Z287" s="49" t="str">
        <f t="shared" si="96"/>
        <v/>
      </c>
      <c r="AA287" s="49" t="str">
        <f t="shared" si="97"/>
        <v/>
      </c>
    </row>
    <row r="288" spans="2:27" ht="12.75" customHeight="1">
      <c r="B288" s="17" t="str">
        <f t="shared" si="98"/>
        <v/>
      </c>
      <c r="C288" s="17" t="str">
        <f>IF(F288="","",INT((F288-SUM(MOD(DATE(YEAR(F288-MOD(F288-2,7)+3),1,2),{1E+99;7})*{1;-1})+5)/7))</f>
        <v/>
      </c>
      <c r="D288" s="18" t="str">
        <f t="shared" si="99"/>
        <v/>
      </c>
      <c r="E288" s="17" t="str">
        <f t="shared" si="105"/>
        <v/>
      </c>
      <c r="F288" s="10"/>
      <c r="G288" s="39" t="s">
        <v>70</v>
      </c>
      <c r="H288" s="21" t="str">
        <f t="shared" si="106"/>
        <v/>
      </c>
      <c r="I288" s="20" t="str">
        <f t="shared" si="100"/>
        <v/>
      </c>
      <c r="J288" s="19" t="str">
        <f t="shared" si="87"/>
        <v/>
      </c>
      <c r="K288" s="11" t="str">
        <f t="shared" si="88"/>
        <v/>
      </c>
      <c r="L288" s="11" t="str">
        <f t="shared" si="89"/>
        <v/>
      </c>
      <c r="M288" s="11" t="str">
        <f t="shared" si="90"/>
        <v/>
      </c>
      <c r="N288" s="11" t="str">
        <f t="shared" si="91"/>
        <v/>
      </c>
      <c r="O288" s="11" t="str">
        <f t="shared" si="92"/>
        <v/>
      </c>
      <c r="P288" s="11" t="str">
        <f t="shared" si="101"/>
        <v/>
      </c>
      <c r="Q288" s="11" t="str">
        <f t="shared" si="102"/>
        <v/>
      </c>
      <c r="R288" s="11" t="str">
        <f t="shared" si="103"/>
        <v/>
      </c>
      <c r="S288" s="11"/>
      <c r="T288" s="73" t="str">
        <f t="shared" si="93"/>
        <v/>
      </c>
      <c r="U288" s="73" t="str">
        <f t="shared" si="94"/>
        <v/>
      </c>
      <c r="V288" s="20" t="str">
        <f t="shared" si="107"/>
        <v/>
      </c>
      <c r="X288" s="49" t="str">
        <f t="shared" si="104"/>
        <v/>
      </c>
      <c r="Y288" s="49" t="str">
        <f t="shared" si="95"/>
        <v/>
      </c>
      <c r="Z288" s="49" t="str">
        <f t="shared" si="96"/>
        <v/>
      </c>
      <c r="AA288" s="49" t="str">
        <f t="shared" si="97"/>
        <v/>
      </c>
    </row>
    <row r="289" spans="2:27" ht="12.75" customHeight="1">
      <c r="B289" s="17" t="str">
        <f t="shared" si="98"/>
        <v/>
      </c>
      <c r="C289" s="17" t="str">
        <f>IF(F289="","",INT((F289-SUM(MOD(DATE(YEAR(F289-MOD(F289-2,7)+3),1,2),{1E+99;7})*{1;-1})+5)/7))</f>
        <v/>
      </c>
      <c r="D289" s="18" t="str">
        <f t="shared" si="99"/>
        <v/>
      </c>
      <c r="E289" s="17" t="str">
        <f t="shared" si="105"/>
        <v/>
      </c>
      <c r="F289" s="10"/>
      <c r="G289" s="39" t="s">
        <v>70</v>
      </c>
      <c r="H289" s="21" t="str">
        <f t="shared" si="106"/>
        <v/>
      </c>
      <c r="I289" s="20" t="str">
        <f t="shared" si="100"/>
        <v/>
      </c>
      <c r="J289" s="19" t="str">
        <f t="shared" si="87"/>
        <v/>
      </c>
      <c r="K289" s="11" t="str">
        <f t="shared" si="88"/>
        <v/>
      </c>
      <c r="L289" s="11" t="str">
        <f t="shared" si="89"/>
        <v/>
      </c>
      <c r="M289" s="11" t="str">
        <f t="shared" si="90"/>
        <v/>
      </c>
      <c r="N289" s="11" t="str">
        <f t="shared" si="91"/>
        <v/>
      </c>
      <c r="O289" s="11" t="str">
        <f t="shared" si="92"/>
        <v/>
      </c>
      <c r="P289" s="11" t="str">
        <f t="shared" si="101"/>
        <v/>
      </c>
      <c r="Q289" s="11" t="str">
        <f t="shared" si="102"/>
        <v/>
      </c>
      <c r="R289" s="11" t="str">
        <f t="shared" si="103"/>
        <v/>
      </c>
      <c r="S289" s="11"/>
      <c r="T289" s="73" t="str">
        <f t="shared" si="93"/>
        <v/>
      </c>
      <c r="U289" s="73" t="str">
        <f t="shared" si="94"/>
        <v/>
      </c>
      <c r="V289" s="20" t="str">
        <f t="shared" si="107"/>
        <v/>
      </c>
      <c r="X289" s="49" t="str">
        <f t="shared" si="104"/>
        <v/>
      </c>
      <c r="Y289" s="49" t="str">
        <f t="shared" si="95"/>
        <v/>
      </c>
      <c r="Z289" s="49" t="str">
        <f t="shared" si="96"/>
        <v/>
      </c>
      <c r="AA289" s="49" t="str">
        <f t="shared" si="97"/>
        <v/>
      </c>
    </row>
    <row r="290" spans="2:27" ht="12.75" customHeight="1">
      <c r="B290" s="17" t="str">
        <f t="shared" si="98"/>
        <v/>
      </c>
      <c r="C290" s="17" t="str">
        <f>IF(F290="","",INT((F290-SUM(MOD(DATE(YEAR(F290-MOD(F290-2,7)+3),1,2),{1E+99;7})*{1;-1})+5)/7))</f>
        <v/>
      </c>
      <c r="D290" s="18" t="str">
        <f t="shared" si="99"/>
        <v/>
      </c>
      <c r="E290" s="17" t="str">
        <f t="shared" si="105"/>
        <v/>
      </c>
      <c r="F290" s="10"/>
      <c r="G290" s="39" t="s">
        <v>70</v>
      </c>
      <c r="H290" s="21" t="str">
        <f t="shared" si="106"/>
        <v/>
      </c>
      <c r="I290" s="20" t="str">
        <f t="shared" si="100"/>
        <v/>
      </c>
      <c r="J290" s="19" t="str">
        <f t="shared" si="87"/>
        <v/>
      </c>
      <c r="K290" s="11" t="str">
        <f t="shared" si="88"/>
        <v/>
      </c>
      <c r="L290" s="11" t="str">
        <f t="shared" si="89"/>
        <v/>
      </c>
      <c r="M290" s="11" t="str">
        <f t="shared" si="90"/>
        <v/>
      </c>
      <c r="N290" s="11" t="str">
        <f t="shared" si="91"/>
        <v/>
      </c>
      <c r="O290" s="11" t="str">
        <f t="shared" si="92"/>
        <v/>
      </c>
      <c r="P290" s="11" t="str">
        <f t="shared" si="101"/>
        <v/>
      </c>
      <c r="Q290" s="11" t="str">
        <f t="shared" si="102"/>
        <v/>
      </c>
      <c r="R290" s="11" t="str">
        <f t="shared" si="103"/>
        <v/>
      </c>
      <c r="S290" s="11"/>
      <c r="T290" s="73" t="str">
        <f t="shared" si="93"/>
        <v/>
      </c>
      <c r="U290" s="73" t="str">
        <f t="shared" si="94"/>
        <v/>
      </c>
      <c r="V290" s="20" t="str">
        <f t="shared" si="107"/>
        <v/>
      </c>
      <c r="X290" s="49" t="str">
        <f t="shared" si="104"/>
        <v/>
      </c>
      <c r="Y290" s="49" t="str">
        <f t="shared" si="95"/>
        <v/>
      </c>
      <c r="Z290" s="49" t="str">
        <f t="shared" si="96"/>
        <v/>
      </c>
      <c r="AA290" s="49" t="str">
        <f t="shared" si="97"/>
        <v/>
      </c>
    </row>
    <row r="291" spans="2:27" ht="12.75" customHeight="1">
      <c r="B291" s="17" t="str">
        <f t="shared" si="98"/>
        <v/>
      </c>
      <c r="C291" s="17" t="str">
        <f>IF(F291="","",INT((F291-SUM(MOD(DATE(YEAR(F291-MOD(F291-2,7)+3),1,2),{1E+99;7})*{1;-1})+5)/7))</f>
        <v/>
      </c>
      <c r="D291" s="18" t="str">
        <f t="shared" si="99"/>
        <v/>
      </c>
      <c r="E291" s="17" t="str">
        <f t="shared" si="105"/>
        <v/>
      </c>
      <c r="F291" s="10"/>
      <c r="G291" s="39" t="s">
        <v>70</v>
      </c>
      <c r="H291" s="21" t="str">
        <f t="shared" si="106"/>
        <v/>
      </c>
      <c r="I291" s="20" t="str">
        <f t="shared" si="100"/>
        <v/>
      </c>
      <c r="J291" s="19" t="str">
        <f t="shared" ref="J291:J354" si="108">IF(F291="","",IF(X291="","",H291+X291))</f>
        <v/>
      </c>
      <c r="K291" s="11" t="str">
        <f t="shared" ref="K291:K354" si="109">IF(G291="Ritcode","",VLOOKUP(G291,TabelStandaardRitten,2,FALSE))</f>
        <v/>
      </c>
      <c r="L291" s="11" t="str">
        <f t="shared" ref="L291:L354" si="110">IF(G291="Ritcode","",VLOOKUP(G291,TabelStandaardRitten,4,FALSE))</f>
        <v/>
      </c>
      <c r="M291" s="11" t="str">
        <f t="shared" ref="M291:M354" si="111">IF(G291="Ritcode","",VLOOKUP(G291,TabelStandaardRitten,5,FALSE))</f>
        <v/>
      </c>
      <c r="N291" s="11" t="str">
        <f t="shared" ref="N291:N354" si="112">IF(G291="Ritcode","",VLOOKUP(G291,TabelStandaardRitten,6,FALSE))</f>
        <v/>
      </c>
      <c r="O291" s="11" t="str">
        <f t="shared" ref="O291:O354" si="113">IF(G291="Ritcode","",VLOOKUP(G291,TabelStandaardRitten,7,FALSE))</f>
        <v/>
      </c>
      <c r="P291" s="11" t="str">
        <f t="shared" si="101"/>
        <v/>
      </c>
      <c r="Q291" s="11" t="str">
        <f t="shared" si="102"/>
        <v/>
      </c>
      <c r="R291" s="11" t="str">
        <f t="shared" si="103"/>
        <v/>
      </c>
      <c r="S291" s="11"/>
      <c r="T291" s="73" t="str">
        <f t="shared" ref="T291:T354" si="114">IF(ISERROR(VLOOKUP(G291,TabelStandaardRitten,11,FALSE)),"",IF(VLOOKUP(G291,TabelStandaardRitten,11,FALSE)=0,"",VLOOKUP(G291,TabelStandaardRitten,11,FALSE)))</f>
        <v/>
      </c>
      <c r="U291" s="73" t="str">
        <f t="shared" ref="U291:U354" si="115">IF(ISERROR(VLOOKUP(G291,TabelStandaardRitten,12,FALSE)),"",IF(VLOOKUP(G291,TabelStandaardRitten,12,FALSE)=0,"",VLOOKUP(G291,TabelStandaardRitten,12,FALSE)))</f>
        <v/>
      </c>
      <c r="V291" s="20" t="str">
        <f t="shared" si="107"/>
        <v/>
      </c>
      <c r="X291" s="49" t="str">
        <f t="shared" si="104"/>
        <v/>
      </c>
      <c r="Y291" s="49" t="str">
        <f t="shared" ref="Y291:Y354" si="116">B291&amp;K291</f>
        <v/>
      </c>
      <c r="Z291" s="49" t="str">
        <f t="shared" ref="Z291:Z354" si="117">B291&amp;T291</f>
        <v/>
      </c>
      <c r="AA291" s="49" t="str">
        <f t="shared" ref="AA291:AA354" si="118">B291&amp;U291</f>
        <v/>
      </c>
    </row>
    <row r="292" spans="2:27" ht="12.75" customHeight="1">
      <c r="B292" s="17" t="str">
        <f t="shared" si="98"/>
        <v/>
      </c>
      <c r="C292" s="17" t="str">
        <f>IF(F292="","",INT((F292-SUM(MOD(DATE(YEAR(F292-MOD(F292-2,7)+3),1,2),{1E+99;7})*{1;-1})+5)/7))</f>
        <v/>
      </c>
      <c r="D292" s="18" t="str">
        <f t="shared" si="99"/>
        <v/>
      </c>
      <c r="E292" s="17" t="str">
        <f t="shared" si="105"/>
        <v/>
      </c>
      <c r="F292" s="10"/>
      <c r="G292" s="39" t="s">
        <v>70</v>
      </c>
      <c r="H292" s="21" t="str">
        <f t="shared" si="106"/>
        <v/>
      </c>
      <c r="I292" s="20" t="str">
        <f t="shared" si="100"/>
        <v/>
      </c>
      <c r="J292" s="19" t="str">
        <f t="shared" si="108"/>
        <v/>
      </c>
      <c r="K292" s="11" t="str">
        <f t="shared" si="109"/>
        <v/>
      </c>
      <c r="L292" s="11" t="str">
        <f t="shared" si="110"/>
        <v/>
      </c>
      <c r="M292" s="11" t="str">
        <f t="shared" si="111"/>
        <v/>
      </c>
      <c r="N292" s="11" t="str">
        <f t="shared" si="112"/>
        <v/>
      </c>
      <c r="O292" s="11" t="str">
        <f t="shared" si="113"/>
        <v/>
      </c>
      <c r="P292" s="11" t="str">
        <f t="shared" si="101"/>
        <v/>
      </c>
      <c r="Q292" s="11" t="str">
        <f t="shared" si="102"/>
        <v/>
      </c>
      <c r="R292" s="11" t="str">
        <f t="shared" si="103"/>
        <v/>
      </c>
      <c r="S292" s="11"/>
      <c r="T292" s="73" t="str">
        <f t="shared" si="114"/>
        <v/>
      </c>
      <c r="U292" s="73" t="str">
        <f t="shared" si="115"/>
        <v/>
      </c>
      <c r="V292" s="20" t="str">
        <f t="shared" si="107"/>
        <v/>
      </c>
      <c r="X292" s="49" t="str">
        <f t="shared" si="104"/>
        <v/>
      </c>
      <c r="Y292" s="49" t="str">
        <f t="shared" si="116"/>
        <v/>
      </c>
      <c r="Z292" s="49" t="str">
        <f t="shared" si="117"/>
        <v/>
      </c>
      <c r="AA292" s="49" t="str">
        <f t="shared" si="118"/>
        <v/>
      </c>
    </row>
    <row r="293" spans="2:27" ht="12.75" customHeight="1">
      <c r="B293" s="17" t="str">
        <f t="shared" si="98"/>
        <v/>
      </c>
      <c r="C293" s="17" t="str">
        <f>IF(F293="","",INT((F293-SUM(MOD(DATE(YEAR(F293-MOD(F293-2,7)+3),1,2),{1E+99;7})*{1;-1})+5)/7))</f>
        <v/>
      </c>
      <c r="D293" s="18" t="str">
        <f t="shared" si="99"/>
        <v/>
      </c>
      <c r="E293" s="17" t="str">
        <f t="shared" si="105"/>
        <v/>
      </c>
      <c r="F293" s="10"/>
      <c r="G293" s="39" t="s">
        <v>70</v>
      </c>
      <c r="H293" s="21" t="str">
        <f t="shared" si="106"/>
        <v/>
      </c>
      <c r="I293" s="20" t="str">
        <f t="shared" si="100"/>
        <v/>
      </c>
      <c r="J293" s="19" t="str">
        <f t="shared" si="108"/>
        <v/>
      </c>
      <c r="K293" s="11" t="str">
        <f t="shared" si="109"/>
        <v/>
      </c>
      <c r="L293" s="11" t="str">
        <f t="shared" si="110"/>
        <v/>
      </c>
      <c r="M293" s="11" t="str">
        <f t="shared" si="111"/>
        <v/>
      </c>
      <c r="N293" s="11" t="str">
        <f t="shared" si="112"/>
        <v/>
      </c>
      <c r="O293" s="11" t="str">
        <f t="shared" si="113"/>
        <v/>
      </c>
      <c r="P293" s="11" t="str">
        <f t="shared" si="101"/>
        <v/>
      </c>
      <c r="Q293" s="11" t="str">
        <f t="shared" si="102"/>
        <v/>
      </c>
      <c r="R293" s="11" t="str">
        <f t="shared" si="103"/>
        <v/>
      </c>
      <c r="S293" s="11"/>
      <c r="T293" s="73" t="str">
        <f t="shared" si="114"/>
        <v/>
      </c>
      <c r="U293" s="73" t="str">
        <f t="shared" si="115"/>
        <v/>
      </c>
      <c r="V293" s="20" t="str">
        <f t="shared" si="107"/>
        <v/>
      </c>
      <c r="X293" s="49" t="str">
        <f t="shared" si="104"/>
        <v/>
      </c>
      <c r="Y293" s="49" t="str">
        <f t="shared" si="116"/>
        <v/>
      </c>
      <c r="Z293" s="49" t="str">
        <f t="shared" si="117"/>
        <v/>
      </c>
      <c r="AA293" s="49" t="str">
        <f t="shared" si="118"/>
        <v/>
      </c>
    </row>
    <row r="294" spans="2:27" ht="12.75" customHeight="1">
      <c r="B294" s="17" t="str">
        <f t="shared" si="98"/>
        <v/>
      </c>
      <c r="C294" s="17" t="str">
        <f>IF(F294="","",INT((F294-SUM(MOD(DATE(YEAR(F294-MOD(F294-2,7)+3),1,2),{1E+99;7})*{1;-1})+5)/7))</f>
        <v/>
      </c>
      <c r="D294" s="18" t="str">
        <f t="shared" si="99"/>
        <v/>
      </c>
      <c r="E294" s="17" t="str">
        <f t="shared" si="105"/>
        <v/>
      </c>
      <c r="F294" s="10"/>
      <c r="G294" s="39" t="s">
        <v>70</v>
      </c>
      <c r="H294" s="21" t="str">
        <f t="shared" si="106"/>
        <v/>
      </c>
      <c r="I294" s="20" t="str">
        <f t="shared" si="100"/>
        <v/>
      </c>
      <c r="J294" s="19" t="str">
        <f t="shared" si="108"/>
        <v/>
      </c>
      <c r="K294" s="11" t="str">
        <f t="shared" si="109"/>
        <v/>
      </c>
      <c r="L294" s="11" t="str">
        <f t="shared" si="110"/>
        <v/>
      </c>
      <c r="M294" s="11" t="str">
        <f t="shared" si="111"/>
        <v/>
      </c>
      <c r="N294" s="11" t="str">
        <f t="shared" si="112"/>
        <v/>
      </c>
      <c r="O294" s="11" t="str">
        <f t="shared" si="113"/>
        <v/>
      </c>
      <c r="P294" s="11" t="str">
        <f t="shared" si="101"/>
        <v/>
      </c>
      <c r="Q294" s="11" t="str">
        <f t="shared" si="102"/>
        <v/>
      </c>
      <c r="R294" s="11" t="str">
        <f t="shared" si="103"/>
        <v/>
      </c>
      <c r="S294" s="11"/>
      <c r="T294" s="73" t="str">
        <f t="shared" si="114"/>
        <v/>
      </c>
      <c r="U294" s="73" t="str">
        <f t="shared" si="115"/>
        <v/>
      </c>
      <c r="V294" s="20" t="str">
        <f t="shared" si="107"/>
        <v/>
      </c>
      <c r="X294" s="49" t="str">
        <f t="shared" si="104"/>
        <v/>
      </c>
      <c r="Y294" s="49" t="str">
        <f t="shared" si="116"/>
        <v/>
      </c>
      <c r="Z294" s="49" t="str">
        <f t="shared" si="117"/>
        <v/>
      </c>
      <c r="AA294" s="49" t="str">
        <f t="shared" si="118"/>
        <v/>
      </c>
    </row>
    <row r="295" spans="2:27" ht="12.75" customHeight="1">
      <c r="B295" s="17" t="str">
        <f t="shared" si="98"/>
        <v/>
      </c>
      <c r="C295" s="17" t="str">
        <f>IF(F295="","",INT((F295-SUM(MOD(DATE(YEAR(F295-MOD(F295-2,7)+3),1,2),{1E+99;7})*{1;-1})+5)/7))</f>
        <v/>
      </c>
      <c r="D295" s="18" t="str">
        <f t="shared" si="99"/>
        <v/>
      </c>
      <c r="E295" s="17" t="str">
        <f t="shared" si="105"/>
        <v/>
      </c>
      <c r="F295" s="10"/>
      <c r="G295" s="39" t="s">
        <v>70</v>
      </c>
      <c r="H295" s="21" t="str">
        <f t="shared" si="106"/>
        <v/>
      </c>
      <c r="I295" s="20" t="str">
        <f t="shared" si="100"/>
        <v/>
      </c>
      <c r="J295" s="19" t="str">
        <f t="shared" si="108"/>
        <v/>
      </c>
      <c r="K295" s="11" t="str">
        <f t="shared" si="109"/>
        <v/>
      </c>
      <c r="L295" s="11" t="str">
        <f t="shared" si="110"/>
        <v/>
      </c>
      <c r="M295" s="11" t="str">
        <f t="shared" si="111"/>
        <v/>
      </c>
      <c r="N295" s="11" t="str">
        <f t="shared" si="112"/>
        <v/>
      </c>
      <c r="O295" s="11" t="str">
        <f t="shared" si="113"/>
        <v/>
      </c>
      <c r="P295" s="11" t="str">
        <f t="shared" si="101"/>
        <v/>
      </c>
      <c r="Q295" s="11" t="str">
        <f t="shared" si="102"/>
        <v/>
      </c>
      <c r="R295" s="11" t="str">
        <f t="shared" si="103"/>
        <v/>
      </c>
      <c r="S295" s="11"/>
      <c r="T295" s="73" t="str">
        <f t="shared" si="114"/>
        <v/>
      </c>
      <c r="U295" s="73" t="str">
        <f t="shared" si="115"/>
        <v/>
      </c>
      <c r="V295" s="20" t="str">
        <f t="shared" si="107"/>
        <v/>
      </c>
      <c r="X295" s="49" t="str">
        <f t="shared" si="104"/>
        <v/>
      </c>
      <c r="Y295" s="49" t="str">
        <f t="shared" si="116"/>
        <v/>
      </c>
      <c r="Z295" s="49" t="str">
        <f t="shared" si="117"/>
        <v/>
      </c>
      <c r="AA295" s="49" t="str">
        <f t="shared" si="118"/>
        <v/>
      </c>
    </row>
    <row r="296" spans="2:27" ht="12.75" customHeight="1">
      <c r="B296" s="17" t="str">
        <f t="shared" si="98"/>
        <v/>
      </c>
      <c r="C296" s="17" t="str">
        <f>IF(F296="","",INT((F296-SUM(MOD(DATE(YEAR(F296-MOD(F296-2,7)+3),1,2),{1E+99;7})*{1;-1})+5)/7))</f>
        <v/>
      </c>
      <c r="D296" s="18" t="str">
        <f t="shared" si="99"/>
        <v/>
      </c>
      <c r="E296" s="17" t="str">
        <f t="shared" si="105"/>
        <v/>
      </c>
      <c r="F296" s="10"/>
      <c r="G296" s="39" t="s">
        <v>70</v>
      </c>
      <c r="H296" s="21" t="str">
        <f t="shared" si="106"/>
        <v/>
      </c>
      <c r="I296" s="20" t="str">
        <f t="shared" si="100"/>
        <v/>
      </c>
      <c r="J296" s="19" t="str">
        <f t="shared" si="108"/>
        <v/>
      </c>
      <c r="K296" s="11" t="str">
        <f t="shared" si="109"/>
        <v/>
      </c>
      <c r="L296" s="11" t="str">
        <f t="shared" si="110"/>
        <v/>
      </c>
      <c r="M296" s="11" t="str">
        <f t="shared" si="111"/>
        <v/>
      </c>
      <c r="N296" s="11" t="str">
        <f t="shared" si="112"/>
        <v/>
      </c>
      <c r="O296" s="11" t="str">
        <f t="shared" si="113"/>
        <v/>
      </c>
      <c r="P296" s="11" t="str">
        <f t="shared" si="101"/>
        <v/>
      </c>
      <c r="Q296" s="11" t="str">
        <f t="shared" si="102"/>
        <v/>
      </c>
      <c r="R296" s="11" t="str">
        <f t="shared" si="103"/>
        <v/>
      </c>
      <c r="S296" s="11"/>
      <c r="T296" s="73" t="str">
        <f t="shared" si="114"/>
        <v/>
      </c>
      <c r="U296" s="73" t="str">
        <f t="shared" si="115"/>
        <v/>
      </c>
      <c r="V296" s="20" t="str">
        <f t="shared" si="107"/>
        <v/>
      </c>
      <c r="X296" s="49" t="str">
        <f t="shared" si="104"/>
        <v/>
      </c>
      <c r="Y296" s="49" t="str">
        <f t="shared" si="116"/>
        <v/>
      </c>
      <c r="Z296" s="49" t="str">
        <f t="shared" si="117"/>
        <v/>
      </c>
      <c r="AA296" s="49" t="str">
        <f t="shared" si="118"/>
        <v/>
      </c>
    </row>
    <row r="297" spans="2:27" ht="12.75" customHeight="1">
      <c r="B297" s="17" t="str">
        <f t="shared" si="98"/>
        <v/>
      </c>
      <c r="C297" s="17" t="str">
        <f>IF(F297="","",INT((F297-SUM(MOD(DATE(YEAR(F297-MOD(F297-2,7)+3),1,2),{1E+99;7})*{1;-1})+5)/7))</f>
        <v/>
      </c>
      <c r="D297" s="18" t="str">
        <f t="shared" si="99"/>
        <v/>
      </c>
      <c r="E297" s="17" t="str">
        <f t="shared" si="105"/>
        <v/>
      </c>
      <c r="F297" s="10"/>
      <c r="G297" s="39" t="s">
        <v>70</v>
      </c>
      <c r="H297" s="21" t="str">
        <f t="shared" si="106"/>
        <v/>
      </c>
      <c r="I297" s="20" t="str">
        <f t="shared" si="100"/>
        <v/>
      </c>
      <c r="J297" s="19" t="str">
        <f t="shared" si="108"/>
        <v/>
      </c>
      <c r="K297" s="11" t="str">
        <f t="shared" si="109"/>
        <v/>
      </c>
      <c r="L297" s="11" t="str">
        <f t="shared" si="110"/>
        <v/>
      </c>
      <c r="M297" s="11" t="str">
        <f t="shared" si="111"/>
        <v/>
      </c>
      <c r="N297" s="11" t="str">
        <f t="shared" si="112"/>
        <v/>
      </c>
      <c r="O297" s="11" t="str">
        <f t="shared" si="113"/>
        <v/>
      </c>
      <c r="P297" s="11" t="str">
        <f t="shared" si="101"/>
        <v/>
      </c>
      <c r="Q297" s="11" t="str">
        <f t="shared" si="102"/>
        <v/>
      </c>
      <c r="R297" s="11" t="str">
        <f t="shared" si="103"/>
        <v/>
      </c>
      <c r="S297" s="11"/>
      <c r="T297" s="73" t="str">
        <f t="shared" si="114"/>
        <v/>
      </c>
      <c r="U297" s="73" t="str">
        <f t="shared" si="115"/>
        <v/>
      </c>
      <c r="V297" s="20" t="str">
        <f t="shared" si="107"/>
        <v/>
      </c>
      <c r="X297" s="49" t="str">
        <f t="shared" si="104"/>
        <v/>
      </c>
      <c r="Y297" s="49" t="str">
        <f t="shared" si="116"/>
        <v/>
      </c>
      <c r="Z297" s="49" t="str">
        <f t="shared" si="117"/>
        <v/>
      </c>
      <c r="AA297" s="49" t="str">
        <f t="shared" si="118"/>
        <v/>
      </c>
    </row>
    <row r="298" spans="2:27" ht="12.75" customHeight="1">
      <c r="B298" s="17" t="str">
        <f t="shared" si="98"/>
        <v/>
      </c>
      <c r="C298" s="17" t="str">
        <f>IF(F298="","",INT((F298-SUM(MOD(DATE(YEAR(F298-MOD(F298-2,7)+3),1,2),{1E+99;7})*{1;-1})+5)/7))</f>
        <v/>
      </c>
      <c r="D298" s="18" t="str">
        <f t="shared" si="99"/>
        <v/>
      </c>
      <c r="E298" s="17" t="str">
        <f t="shared" si="105"/>
        <v/>
      </c>
      <c r="F298" s="10"/>
      <c r="G298" s="39" t="s">
        <v>70</v>
      </c>
      <c r="H298" s="21" t="str">
        <f t="shared" si="106"/>
        <v/>
      </c>
      <c r="I298" s="20" t="str">
        <f t="shared" si="100"/>
        <v/>
      </c>
      <c r="J298" s="19" t="str">
        <f t="shared" si="108"/>
        <v/>
      </c>
      <c r="K298" s="11" t="str">
        <f t="shared" si="109"/>
        <v/>
      </c>
      <c r="L298" s="11" t="str">
        <f t="shared" si="110"/>
        <v/>
      </c>
      <c r="M298" s="11" t="str">
        <f t="shared" si="111"/>
        <v/>
      </c>
      <c r="N298" s="11" t="str">
        <f t="shared" si="112"/>
        <v/>
      </c>
      <c r="O298" s="11" t="str">
        <f t="shared" si="113"/>
        <v/>
      </c>
      <c r="P298" s="11" t="str">
        <f t="shared" si="101"/>
        <v/>
      </c>
      <c r="Q298" s="11" t="str">
        <f t="shared" si="102"/>
        <v/>
      </c>
      <c r="R298" s="11" t="str">
        <f t="shared" si="103"/>
        <v/>
      </c>
      <c r="S298" s="11"/>
      <c r="T298" s="73" t="str">
        <f t="shared" si="114"/>
        <v/>
      </c>
      <c r="U298" s="73" t="str">
        <f t="shared" si="115"/>
        <v/>
      </c>
      <c r="V298" s="20" t="str">
        <f t="shared" si="107"/>
        <v/>
      </c>
      <c r="X298" s="49" t="str">
        <f t="shared" si="104"/>
        <v/>
      </c>
      <c r="Y298" s="49" t="str">
        <f t="shared" si="116"/>
        <v/>
      </c>
      <c r="Z298" s="49" t="str">
        <f t="shared" si="117"/>
        <v/>
      </c>
      <c r="AA298" s="49" t="str">
        <f t="shared" si="118"/>
        <v/>
      </c>
    </row>
    <row r="299" spans="2:27" ht="12.75" customHeight="1">
      <c r="B299" s="17" t="str">
        <f t="shared" si="98"/>
        <v/>
      </c>
      <c r="C299" s="17" t="str">
        <f>IF(F299="","",INT((F299-SUM(MOD(DATE(YEAR(F299-MOD(F299-2,7)+3),1,2),{1E+99;7})*{1;-1})+5)/7))</f>
        <v/>
      </c>
      <c r="D299" s="18" t="str">
        <f t="shared" si="99"/>
        <v/>
      </c>
      <c r="E299" s="17" t="str">
        <f t="shared" si="105"/>
        <v/>
      </c>
      <c r="F299" s="10"/>
      <c r="G299" s="39" t="s">
        <v>70</v>
      </c>
      <c r="H299" s="21" t="str">
        <f t="shared" si="106"/>
        <v/>
      </c>
      <c r="I299" s="20" t="str">
        <f t="shared" si="100"/>
        <v/>
      </c>
      <c r="J299" s="19" t="str">
        <f t="shared" si="108"/>
        <v/>
      </c>
      <c r="K299" s="11" t="str">
        <f t="shared" si="109"/>
        <v/>
      </c>
      <c r="L299" s="11" t="str">
        <f t="shared" si="110"/>
        <v/>
      </c>
      <c r="M299" s="11" t="str">
        <f t="shared" si="111"/>
        <v/>
      </c>
      <c r="N299" s="11" t="str">
        <f t="shared" si="112"/>
        <v/>
      </c>
      <c r="O299" s="11" t="str">
        <f t="shared" si="113"/>
        <v/>
      </c>
      <c r="P299" s="11" t="str">
        <f t="shared" si="101"/>
        <v/>
      </c>
      <c r="Q299" s="11" t="str">
        <f t="shared" si="102"/>
        <v/>
      </c>
      <c r="R299" s="11" t="str">
        <f t="shared" si="103"/>
        <v/>
      </c>
      <c r="S299" s="11"/>
      <c r="T299" s="73" t="str">
        <f t="shared" si="114"/>
        <v/>
      </c>
      <c r="U299" s="73" t="str">
        <f t="shared" si="115"/>
        <v/>
      </c>
      <c r="V299" s="20" t="str">
        <f t="shared" si="107"/>
        <v/>
      </c>
      <c r="X299" s="49" t="str">
        <f t="shared" si="104"/>
        <v/>
      </c>
      <c r="Y299" s="49" t="str">
        <f t="shared" si="116"/>
        <v/>
      </c>
      <c r="Z299" s="49" t="str">
        <f t="shared" si="117"/>
        <v/>
      </c>
      <c r="AA299" s="49" t="str">
        <f t="shared" si="118"/>
        <v/>
      </c>
    </row>
    <row r="300" spans="2:27" ht="12.75" customHeight="1">
      <c r="B300" s="17" t="str">
        <f t="shared" si="98"/>
        <v/>
      </c>
      <c r="C300" s="17" t="str">
        <f>IF(F300="","",INT((F300-SUM(MOD(DATE(YEAR(F300-MOD(F300-2,7)+3),1,2),{1E+99;7})*{1;-1})+5)/7))</f>
        <v/>
      </c>
      <c r="D300" s="18" t="str">
        <f t="shared" si="99"/>
        <v/>
      </c>
      <c r="E300" s="17" t="str">
        <f t="shared" si="105"/>
        <v/>
      </c>
      <c r="F300" s="10"/>
      <c r="G300" s="39" t="s">
        <v>70</v>
      </c>
      <c r="H300" s="21" t="str">
        <f t="shared" si="106"/>
        <v/>
      </c>
      <c r="I300" s="20" t="str">
        <f t="shared" si="100"/>
        <v/>
      </c>
      <c r="J300" s="19" t="str">
        <f t="shared" si="108"/>
        <v/>
      </c>
      <c r="K300" s="11" t="str">
        <f t="shared" si="109"/>
        <v/>
      </c>
      <c r="L300" s="11" t="str">
        <f t="shared" si="110"/>
        <v/>
      </c>
      <c r="M300" s="11" t="str">
        <f t="shared" si="111"/>
        <v/>
      </c>
      <c r="N300" s="11" t="str">
        <f t="shared" si="112"/>
        <v/>
      </c>
      <c r="O300" s="11" t="str">
        <f t="shared" si="113"/>
        <v/>
      </c>
      <c r="P300" s="11" t="str">
        <f t="shared" si="101"/>
        <v/>
      </c>
      <c r="Q300" s="11" t="str">
        <f t="shared" si="102"/>
        <v/>
      </c>
      <c r="R300" s="11" t="str">
        <f t="shared" si="103"/>
        <v/>
      </c>
      <c r="S300" s="11"/>
      <c r="T300" s="73" t="str">
        <f t="shared" si="114"/>
        <v/>
      </c>
      <c r="U300" s="73" t="str">
        <f t="shared" si="115"/>
        <v/>
      </c>
      <c r="V300" s="20" t="str">
        <f t="shared" si="107"/>
        <v/>
      </c>
      <c r="X300" s="49" t="str">
        <f t="shared" si="104"/>
        <v/>
      </c>
      <c r="Y300" s="49" t="str">
        <f t="shared" si="116"/>
        <v/>
      </c>
      <c r="Z300" s="49" t="str">
        <f t="shared" si="117"/>
        <v/>
      </c>
      <c r="AA300" s="49" t="str">
        <f t="shared" si="118"/>
        <v/>
      </c>
    </row>
    <row r="301" spans="2:27" ht="12.75" customHeight="1">
      <c r="B301" s="17" t="str">
        <f t="shared" si="98"/>
        <v/>
      </c>
      <c r="C301" s="17" t="str">
        <f>IF(F301="","",INT((F301-SUM(MOD(DATE(YEAR(F301-MOD(F301-2,7)+3),1,2),{1E+99;7})*{1;-1})+5)/7))</f>
        <v/>
      </c>
      <c r="D301" s="18" t="str">
        <f t="shared" si="99"/>
        <v/>
      </c>
      <c r="E301" s="17" t="str">
        <f t="shared" si="105"/>
        <v/>
      </c>
      <c r="F301" s="10"/>
      <c r="G301" s="39" t="s">
        <v>70</v>
      </c>
      <c r="H301" s="21" t="str">
        <f t="shared" si="106"/>
        <v/>
      </c>
      <c r="I301" s="20" t="str">
        <f t="shared" si="100"/>
        <v/>
      </c>
      <c r="J301" s="19" t="str">
        <f t="shared" si="108"/>
        <v/>
      </c>
      <c r="K301" s="11" t="str">
        <f t="shared" si="109"/>
        <v/>
      </c>
      <c r="L301" s="11" t="str">
        <f t="shared" si="110"/>
        <v/>
      </c>
      <c r="M301" s="11" t="str">
        <f t="shared" si="111"/>
        <v/>
      </c>
      <c r="N301" s="11" t="str">
        <f t="shared" si="112"/>
        <v/>
      </c>
      <c r="O301" s="11" t="str">
        <f t="shared" si="113"/>
        <v/>
      </c>
      <c r="P301" s="11" t="str">
        <f t="shared" si="101"/>
        <v/>
      </c>
      <c r="Q301" s="11" t="str">
        <f t="shared" si="102"/>
        <v/>
      </c>
      <c r="R301" s="11" t="str">
        <f t="shared" si="103"/>
        <v/>
      </c>
      <c r="S301" s="11"/>
      <c r="T301" s="73" t="str">
        <f t="shared" si="114"/>
        <v/>
      </c>
      <c r="U301" s="73" t="str">
        <f t="shared" si="115"/>
        <v/>
      </c>
      <c r="V301" s="20" t="str">
        <f t="shared" si="107"/>
        <v/>
      </c>
      <c r="X301" s="49" t="str">
        <f t="shared" si="104"/>
        <v/>
      </c>
      <c r="Y301" s="49" t="str">
        <f t="shared" si="116"/>
        <v/>
      </c>
      <c r="Z301" s="49" t="str">
        <f t="shared" si="117"/>
        <v/>
      </c>
      <c r="AA301" s="49" t="str">
        <f t="shared" si="118"/>
        <v/>
      </c>
    </row>
    <row r="302" spans="2:27" ht="12.75" customHeight="1">
      <c r="B302" s="17" t="str">
        <f t="shared" si="98"/>
        <v/>
      </c>
      <c r="C302" s="17" t="str">
        <f>IF(F302="","",INT((F302-SUM(MOD(DATE(YEAR(F302-MOD(F302-2,7)+3),1,2),{1E+99;7})*{1;-1})+5)/7))</f>
        <v/>
      </c>
      <c r="D302" s="18" t="str">
        <f t="shared" si="99"/>
        <v/>
      </c>
      <c r="E302" s="17" t="str">
        <f t="shared" si="105"/>
        <v/>
      </c>
      <c r="F302" s="10"/>
      <c r="G302" s="39" t="s">
        <v>70</v>
      </c>
      <c r="H302" s="21" t="str">
        <f t="shared" si="106"/>
        <v/>
      </c>
      <c r="I302" s="20" t="str">
        <f t="shared" si="100"/>
        <v/>
      </c>
      <c r="J302" s="19" t="str">
        <f t="shared" si="108"/>
        <v/>
      </c>
      <c r="K302" s="11" t="str">
        <f t="shared" si="109"/>
        <v/>
      </c>
      <c r="L302" s="11" t="str">
        <f t="shared" si="110"/>
        <v/>
      </c>
      <c r="M302" s="11" t="str">
        <f t="shared" si="111"/>
        <v/>
      </c>
      <c r="N302" s="11" t="str">
        <f t="shared" si="112"/>
        <v/>
      </c>
      <c r="O302" s="11" t="str">
        <f t="shared" si="113"/>
        <v/>
      </c>
      <c r="P302" s="11" t="str">
        <f t="shared" si="101"/>
        <v/>
      </c>
      <c r="Q302" s="11" t="str">
        <f t="shared" si="102"/>
        <v/>
      </c>
      <c r="R302" s="11" t="str">
        <f t="shared" si="103"/>
        <v/>
      </c>
      <c r="S302" s="11"/>
      <c r="T302" s="73" t="str">
        <f t="shared" si="114"/>
        <v/>
      </c>
      <c r="U302" s="73" t="str">
        <f t="shared" si="115"/>
        <v/>
      </c>
      <c r="V302" s="20" t="str">
        <f t="shared" si="107"/>
        <v/>
      </c>
      <c r="X302" s="49" t="str">
        <f t="shared" si="104"/>
        <v/>
      </c>
      <c r="Y302" s="49" t="str">
        <f t="shared" si="116"/>
        <v/>
      </c>
      <c r="Z302" s="49" t="str">
        <f t="shared" si="117"/>
        <v/>
      </c>
      <c r="AA302" s="49" t="str">
        <f t="shared" si="118"/>
        <v/>
      </c>
    </row>
    <row r="303" spans="2:27" ht="12.75" customHeight="1">
      <c r="B303" s="17" t="str">
        <f t="shared" si="98"/>
        <v/>
      </c>
      <c r="C303" s="17" t="str">
        <f>IF(F303="","",INT((F303-SUM(MOD(DATE(YEAR(F303-MOD(F303-2,7)+3),1,2),{1E+99;7})*{1;-1})+5)/7))</f>
        <v/>
      </c>
      <c r="D303" s="18" t="str">
        <f t="shared" si="99"/>
        <v/>
      </c>
      <c r="E303" s="17" t="str">
        <f t="shared" si="105"/>
        <v/>
      </c>
      <c r="F303" s="10"/>
      <c r="G303" s="39" t="s">
        <v>70</v>
      </c>
      <c r="H303" s="21" t="str">
        <f t="shared" si="106"/>
        <v/>
      </c>
      <c r="I303" s="20" t="str">
        <f t="shared" si="100"/>
        <v/>
      </c>
      <c r="J303" s="19" t="str">
        <f t="shared" si="108"/>
        <v/>
      </c>
      <c r="K303" s="11" t="str">
        <f t="shared" si="109"/>
        <v/>
      </c>
      <c r="L303" s="11" t="str">
        <f t="shared" si="110"/>
        <v/>
      </c>
      <c r="M303" s="11" t="str">
        <f t="shared" si="111"/>
        <v/>
      </c>
      <c r="N303" s="11" t="str">
        <f t="shared" si="112"/>
        <v/>
      </c>
      <c r="O303" s="11" t="str">
        <f t="shared" si="113"/>
        <v/>
      </c>
      <c r="P303" s="11" t="str">
        <f t="shared" si="101"/>
        <v/>
      </c>
      <c r="Q303" s="11" t="str">
        <f t="shared" si="102"/>
        <v/>
      </c>
      <c r="R303" s="11" t="str">
        <f t="shared" si="103"/>
        <v/>
      </c>
      <c r="S303" s="11"/>
      <c r="T303" s="73" t="str">
        <f t="shared" si="114"/>
        <v/>
      </c>
      <c r="U303" s="73" t="str">
        <f t="shared" si="115"/>
        <v/>
      </c>
      <c r="V303" s="20" t="str">
        <f t="shared" si="107"/>
        <v/>
      </c>
      <c r="X303" s="49" t="str">
        <f t="shared" si="104"/>
        <v/>
      </c>
      <c r="Y303" s="49" t="str">
        <f t="shared" si="116"/>
        <v/>
      </c>
      <c r="Z303" s="49" t="str">
        <f t="shared" si="117"/>
        <v/>
      </c>
      <c r="AA303" s="49" t="str">
        <f t="shared" si="118"/>
        <v/>
      </c>
    </row>
    <row r="304" spans="2:27" ht="12.75" customHeight="1">
      <c r="B304" s="17" t="str">
        <f t="shared" si="98"/>
        <v/>
      </c>
      <c r="C304" s="17" t="str">
        <f>IF(F304="","",INT((F304-SUM(MOD(DATE(YEAR(F304-MOD(F304-2,7)+3),1,2),{1E+99;7})*{1;-1})+5)/7))</f>
        <v/>
      </c>
      <c r="D304" s="18" t="str">
        <f t="shared" si="99"/>
        <v/>
      </c>
      <c r="E304" s="17" t="str">
        <f t="shared" si="105"/>
        <v/>
      </c>
      <c r="F304" s="10"/>
      <c r="G304" s="39" t="s">
        <v>70</v>
      </c>
      <c r="H304" s="21" t="str">
        <f t="shared" si="106"/>
        <v/>
      </c>
      <c r="I304" s="20" t="str">
        <f t="shared" si="100"/>
        <v/>
      </c>
      <c r="J304" s="19" t="str">
        <f t="shared" si="108"/>
        <v/>
      </c>
      <c r="K304" s="11" t="str">
        <f t="shared" si="109"/>
        <v/>
      </c>
      <c r="L304" s="11" t="str">
        <f t="shared" si="110"/>
        <v/>
      </c>
      <c r="M304" s="11" t="str">
        <f t="shared" si="111"/>
        <v/>
      </c>
      <c r="N304" s="11" t="str">
        <f t="shared" si="112"/>
        <v/>
      </c>
      <c r="O304" s="11" t="str">
        <f t="shared" si="113"/>
        <v/>
      </c>
      <c r="P304" s="11" t="str">
        <f t="shared" si="101"/>
        <v/>
      </c>
      <c r="Q304" s="11" t="str">
        <f t="shared" si="102"/>
        <v/>
      </c>
      <c r="R304" s="11" t="str">
        <f t="shared" si="103"/>
        <v/>
      </c>
      <c r="S304" s="11"/>
      <c r="T304" s="73" t="str">
        <f t="shared" si="114"/>
        <v/>
      </c>
      <c r="U304" s="73" t="str">
        <f t="shared" si="115"/>
        <v/>
      </c>
      <c r="V304" s="20" t="str">
        <f t="shared" si="107"/>
        <v/>
      </c>
      <c r="X304" s="49" t="str">
        <f t="shared" si="104"/>
        <v/>
      </c>
      <c r="Y304" s="49" t="str">
        <f t="shared" si="116"/>
        <v/>
      </c>
      <c r="Z304" s="49" t="str">
        <f t="shared" si="117"/>
        <v/>
      </c>
      <c r="AA304" s="49" t="str">
        <f t="shared" si="118"/>
        <v/>
      </c>
    </row>
    <row r="305" spans="2:27" ht="12.75" customHeight="1">
      <c r="B305" s="17" t="str">
        <f t="shared" si="98"/>
        <v/>
      </c>
      <c r="C305" s="17" t="str">
        <f>IF(F305="","",INT((F305-SUM(MOD(DATE(YEAR(F305-MOD(F305-2,7)+3),1,2),{1E+99;7})*{1;-1})+5)/7))</f>
        <v/>
      </c>
      <c r="D305" s="18" t="str">
        <f t="shared" si="99"/>
        <v/>
      </c>
      <c r="E305" s="17" t="str">
        <f t="shared" si="105"/>
        <v/>
      </c>
      <c r="F305" s="10"/>
      <c r="G305" s="39" t="s">
        <v>70</v>
      </c>
      <c r="H305" s="21" t="str">
        <f t="shared" si="106"/>
        <v/>
      </c>
      <c r="I305" s="20" t="str">
        <f t="shared" si="100"/>
        <v/>
      </c>
      <c r="J305" s="19" t="str">
        <f t="shared" si="108"/>
        <v/>
      </c>
      <c r="K305" s="11" t="str">
        <f t="shared" si="109"/>
        <v/>
      </c>
      <c r="L305" s="11" t="str">
        <f t="shared" si="110"/>
        <v/>
      </c>
      <c r="M305" s="11" t="str">
        <f t="shared" si="111"/>
        <v/>
      </c>
      <c r="N305" s="11" t="str">
        <f t="shared" si="112"/>
        <v/>
      </c>
      <c r="O305" s="11" t="str">
        <f t="shared" si="113"/>
        <v/>
      </c>
      <c r="P305" s="11" t="str">
        <f t="shared" si="101"/>
        <v/>
      </c>
      <c r="Q305" s="11" t="str">
        <f t="shared" si="102"/>
        <v/>
      </c>
      <c r="R305" s="11" t="str">
        <f t="shared" si="103"/>
        <v/>
      </c>
      <c r="S305" s="11"/>
      <c r="T305" s="73" t="str">
        <f t="shared" si="114"/>
        <v/>
      </c>
      <c r="U305" s="73" t="str">
        <f t="shared" si="115"/>
        <v/>
      </c>
      <c r="V305" s="20" t="str">
        <f t="shared" si="107"/>
        <v/>
      </c>
      <c r="X305" s="49" t="str">
        <f t="shared" si="104"/>
        <v/>
      </c>
      <c r="Y305" s="49" t="str">
        <f t="shared" si="116"/>
        <v/>
      </c>
      <c r="Z305" s="49" t="str">
        <f t="shared" si="117"/>
        <v/>
      </c>
      <c r="AA305" s="49" t="str">
        <f t="shared" si="118"/>
        <v/>
      </c>
    </row>
    <row r="306" spans="2:27" ht="12.75" customHeight="1">
      <c r="B306" s="17" t="str">
        <f t="shared" si="98"/>
        <v/>
      </c>
      <c r="C306" s="17" t="str">
        <f>IF(F306="","",INT((F306-SUM(MOD(DATE(YEAR(F306-MOD(F306-2,7)+3),1,2),{1E+99;7})*{1;-1})+5)/7))</f>
        <v/>
      </c>
      <c r="D306" s="18" t="str">
        <f t="shared" si="99"/>
        <v/>
      </c>
      <c r="E306" s="17" t="str">
        <f t="shared" si="105"/>
        <v/>
      </c>
      <c r="F306" s="10"/>
      <c r="G306" s="39" t="s">
        <v>70</v>
      </c>
      <c r="H306" s="21" t="str">
        <f t="shared" si="106"/>
        <v/>
      </c>
      <c r="I306" s="20" t="str">
        <f t="shared" si="100"/>
        <v/>
      </c>
      <c r="J306" s="19" t="str">
        <f t="shared" si="108"/>
        <v/>
      </c>
      <c r="K306" s="11" t="str">
        <f t="shared" si="109"/>
        <v/>
      </c>
      <c r="L306" s="11" t="str">
        <f t="shared" si="110"/>
        <v/>
      </c>
      <c r="M306" s="11" t="str">
        <f t="shared" si="111"/>
        <v/>
      </c>
      <c r="N306" s="11" t="str">
        <f t="shared" si="112"/>
        <v/>
      </c>
      <c r="O306" s="11" t="str">
        <f t="shared" si="113"/>
        <v/>
      </c>
      <c r="P306" s="11" t="str">
        <f t="shared" si="101"/>
        <v/>
      </c>
      <c r="Q306" s="11" t="str">
        <f t="shared" si="102"/>
        <v/>
      </c>
      <c r="R306" s="11" t="str">
        <f t="shared" si="103"/>
        <v/>
      </c>
      <c r="S306" s="11"/>
      <c r="T306" s="73" t="str">
        <f t="shared" si="114"/>
        <v/>
      </c>
      <c r="U306" s="73" t="str">
        <f t="shared" si="115"/>
        <v/>
      </c>
      <c r="V306" s="20" t="str">
        <f t="shared" si="107"/>
        <v/>
      </c>
      <c r="X306" s="49" t="str">
        <f t="shared" si="104"/>
        <v/>
      </c>
      <c r="Y306" s="49" t="str">
        <f t="shared" si="116"/>
        <v/>
      </c>
      <c r="Z306" s="49" t="str">
        <f t="shared" si="117"/>
        <v/>
      </c>
      <c r="AA306" s="49" t="str">
        <f t="shared" si="118"/>
        <v/>
      </c>
    </row>
    <row r="307" spans="2:27" ht="12.75" customHeight="1">
      <c r="B307" s="17" t="str">
        <f t="shared" si="98"/>
        <v/>
      </c>
      <c r="C307" s="17" t="str">
        <f>IF(F307="","",INT((F307-SUM(MOD(DATE(YEAR(F307-MOD(F307-2,7)+3),1,2),{1E+99;7})*{1;-1})+5)/7))</f>
        <v/>
      </c>
      <c r="D307" s="18" t="str">
        <f t="shared" si="99"/>
        <v/>
      </c>
      <c r="E307" s="17" t="str">
        <f t="shared" si="105"/>
        <v/>
      </c>
      <c r="F307" s="10"/>
      <c r="G307" s="39" t="s">
        <v>70</v>
      </c>
      <c r="H307" s="21" t="str">
        <f t="shared" si="106"/>
        <v/>
      </c>
      <c r="I307" s="20" t="str">
        <f t="shared" si="100"/>
        <v/>
      </c>
      <c r="J307" s="19" t="str">
        <f t="shared" si="108"/>
        <v/>
      </c>
      <c r="K307" s="11" t="str">
        <f t="shared" si="109"/>
        <v/>
      </c>
      <c r="L307" s="11" t="str">
        <f t="shared" si="110"/>
        <v/>
      </c>
      <c r="M307" s="11" t="str">
        <f t="shared" si="111"/>
        <v/>
      </c>
      <c r="N307" s="11" t="str">
        <f t="shared" si="112"/>
        <v/>
      </c>
      <c r="O307" s="11" t="str">
        <f t="shared" si="113"/>
        <v/>
      </c>
      <c r="P307" s="11" t="str">
        <f t="shared" si="101"/>
        <v/>
      </c>
      <c r="Q307" s="11" t="str">
        <f t="shared" si="102"/>
        <v/>
      </c>
      <c r="R307" s="11" t="str">
        <f t="shared" si="103"/>
        <v/>
      </c>
      <c r="S307" s="11"/>
      <c r="T307" s="73" t="str">
        <f t="shared" si="114"/>
        <v/>
      </c>
      <c r="U307" s="73" t="str">
        <f t="shared" si="115"/>
        <v/>
      </c>
      <c r="V307" s="20" t="str">
        <f t="shared" si="107"/>
        <v/>
      </c>
      <c r="X307" s="49" t="str">
        <f t="shared" si="104"/>
        <v/>
      </c>
      <c r="Y307" s="49" t="str">
        <f t="shared" si="116"/>
        <v/>
      </c>
      <c r="Z307" s="49" t="str">
        <f t="shared" si="117"/>
        <v/>
      </c>
      <c r="AA307" s="49" t="str">
        <f t="shared" si="118"/>
        <v/>
      </c>
    </row>
    <row r="308" spans="2:27" ht="12.75" customHeight="1">
      <c r="B308" s="17" t="str">
        <f t="shared" si="98"/>
        <v/>
      </c>
      <c r="C308" s="17" t="str">
        <f>IF(F308="","",INT((F308-SUM(MOD(DATE(YEAR(F308-MOD(F308-2,7)+3),1,2),{1E+99;7})*{1;-1})+5)/7))</f>
        <v/>
      </c>
      <c r="D308" s="18" t="str">
        <f t="shared" si="99"/>
        <v/>
      </c>
      <c r="E308" s="17" t="str">
        <f t="shared" si="105"/>
        <v/>
      </c>
      <c r="F308" s="10"/>
      <c r="G308" s="39" t="s">
        <v>70</v>
      </c>
      <c r="H308" s="21" t="str">
        <f t="shared" si="106"/>
        <v/>
      </c>
      <c r="I308" s="20" t="str">
        <f t="shared" si="100"/>
        <v/>
      </c>
      <c r="J308" s="19" t="str">
        <f t="shared" si="108"/>
        <v/>
      </c>
      <c r="K308" s="11" t="str">
        <f t="shared" si="109"/>
        <v/>
      </c>
      <c r="L308" s="11" t="str">
        <f t="shared" si="110"/>
        <v/>
      </c>
      <c r="M308" s="11" t="str">
        <f t="shared" si="111"/>
        <v/>
      </c>
      <c r="N308" s="11" t="str">
        <f t="shared" si="112"/>
        <v/>
      </c>
      <c r="O308" s="11" t="str">
        <f t="shared" si="113"/>
        <v/>
      </c>
      <c r="P308" s="11" t="str">
        <f t="shared" si="101"/>
        <v/>
      </c>
      <c r="Q308" s="11" t="str">
        <f t="shared" si="102"/>
        <v/>
      </c>
      <c r="R308" s="11" t="str">
        <f t="shared" si="103"/>
        <v/>
      </c>
      <c r="S308" s="11"/>
      <c r="T308" s="73" t="str">
        <f t="shared" si="114"/>
        <v/>
      </c>
      <c r="U308" s="73" t="str">
        <f t="shared" si="115"/>
        <v/>
      </c>
      <c r="V308" s="20" t="str">
        <f t="shared" si="107"/>
        <v/>
      </c>
      <c r="X308" s="49" t="str">
        <f t="shared" si="104"/>
        <v/>
      </c>
      <c r="Y308" s="49" t="str">
        <f t="shared" si="116"/>
        <v/>
      </c>
      <c r="Z308" s="49" t="str">
        <f t="shared" si="117"/>
        <v/>
      </c>
      <c r="AA308" s="49" t="str">
        <f t="shared" si="118"/>
        <v/>
      </c>
    </row>
    <row r="309" spans="2:27" ht="12.75" customHeight="1">
      <c r="B309" s="17" t="str">
        <f t="shared" si="98"/>
        <v/>
      </c>
      <c r="C309" s="17" t="str">
        <f>IF(F309="","",INT((F309-SUM(MOD(DATE(YEAR(F309-MOD(F309-2,7)+3),1,2),{1E+99;7})*{1;-1})+5)/7))</f>
        <v/>
      </c>
      <c r="D309" s="18" t="str">
        <f t="shared" si="99"/>
        <v/>
      </c>
      <c r="E309" s="17" t="str">
        <f t="shared" si="105"/>
        <v/>
      </c>
      <c r="F309" s="10"/>
      <c r="G309" s="39" t="s">
        <v>70</v>
      </c>
      <c r="H309" s="21" t="str">
        <f t="shared" si="106"/>
        <v/>
      </c>
      <c r="I309" s="20" t="str">
        <f t="shared" si="100"/>
        <v/>
      </c>
      <c r="J309" s="19" t="str">
        <f t="shared" si="108"/>
        <v/>
      </c>
      <c r="K309" s="11" t="str">
        <f t="shared" si="109"/>
        <v/>
      </c>
      <c r="L309" s="11" t="str">
        <f t="shared" si="110"/>
        <v/>
      </c>
      <c r="M309" s="11" t="str">
        <f t="shared" si="111"/>
        <v/>
      </c>
      <c r="N309" s="11" t="str">
        <f t="shared" si="112"/>
        <v/>
      </c>
      <c r="O309" s="11" t="str">
        <f t="shared" si="113"/>
        <v/>
      </c>
      <c r="P309" s="11" t="str">
        <f t="shared" si="101"/>
        <v/>
      </c>
      <c r="Q309" s="11" t="str">
        <f t="shared" si="102"/>
        <v/>
      </c>
      <c r="R309" s="11" t="str">
        <f t="shared" si="103"/>
        <v/>
      </c>
      <c r="S309" s="11"/>
      <c r="T309" s="73" t="str">
        <f t="shared" si="114"/>
        <v/>
      </c>
      <c r="U309" s="73" t="str">
        <f t="shared" si="115"/>
        <v/>
      </c>
      <c r="V309" s="20" t="str">
        <f t="shared" si="107"/>
        <v/>
      </c>
      <c r="X309" s="49" t="str">
        <f t="shared" si="104"/>
        <v/>
      </c>
      <c r="Y309" s="49" t="str">
        <f t="shared" si="116"/>
        <v/>
      </c>
      <c r="Z309" s="49" t="str">
        <f t="shared" si="117"/>
        <v/>
      </c>
      <c r="AA309" s="49" t="str">
        <f t="shared" si="118"/>
        <v/>
      </c>
    </row>
    <row r="310" spans="2:27" ht="12.75" customHeight="1">
      <c r="B310" s="17" t="str">
        <f t="shared" si="98"/>
        <v/>
      </c>
      <c r="C310" s="17" t="str">
        <f>IF(F310="","",INT((F310-SUM(MOD(DATE(YEAR(F310-MOD(F310-2,7)+3),1,2),{1E+99;7})*{1;-1})+5)/7))</f>
        <v/>
      </c>
      <c r="D310" s="18" t="str">
        <f t="shared" si="99"/>
        <v/>
      </c>
      <c r="E310" s="17" t="str">
        <f t="shared" si="105"/>
        <v/>
      </c>
      <c r="F310" s="10"/>
      <c r="G310" s="39" t="s">
        <v>70</v>
      </c>
      <c r="H310" s="21" t="str">
        <f t="shared" si="106"/>
        <v/>
      </c>
      <c r="I310" s="20" t="str">
        <f t="shared" si="100"/>
        <v/>
      </c>
      <c r="J310" s="19" t="str">
        <f t="shared" si="108"/>
        <v/>
      </c>
      <c r="K310" s="11" t="str">
        <f t="shared" si="109"/>
        <v/>
      </c>
      <c r="L310" s="11" t="str">
        <f t="shared" si="110"/>
        <v/>
      </c>
      <c r="M310" s="11" t="str">
        <f t="shared" si="111"/>
        <v/>
      </c>
      <c r="N310" s="11" t="str">
        <f t="shared" si="112"/>
        <v/>
      </c>
      <c r="O310" s="11" t="str">
        <f t="shared" si="113"/>
        <v/>
      </c>
      <c r="P310" s="11" t="str">
        <f t="shared" si="101"/>
        <v/>
      </c>
      <c r="Q310" s="11" t="str">
        <f t="shared" si="102"/>
        <v/>
      </c>
      <c r="R310" s="11" t="str">
        <f t="shared" si="103"/>
        <v/>
      </c>
      <c r="S310" s="11"/>
      <c r="T310" s="73" t="str">
        <f t="shared" si="114"/>
        <v/>
      </c>
      <c r="U310" s="73" t="str">
        <f t="shared" si="115"/>
        <v/>
      </c>
      <c r="V310" s="20" t="str">
        <f t="shared" si="107"/>
        <v/>
      </c>
      <c r="X310" s="49" t="str">
        <f t="shared" si="104"/>
        <v/>
      </c>
      <c r="Y310" s="49" t="str">
        <f t="shared" si="116"/>
        <v/>
      </c>
      <c r="Z310" s="49" t="str">
        <f t="shared" si="117"/>
        <v/>
      </c>
      <c r="AA310" s="49" t="str">
        <f t="shared" si="118"/>
        <v/>
      </c>
    </row>
    <row r="311" spans="2:27" ht="12.75" customHeight="1">
      <c r="B311" s="17" t="str">
        <f t="shared" si="98"/>
        <v/>
      </c>
      <c r="C311" s="17" t="str">
        <f>IF(F311="","",INT((F311-SUM(MOD(DATE(YEAR(F311-MOD(F311-2,7)+3),1,2),{1E+99;7})*{1;-1})+5)/7))</f>
        <v/>
      </c>
      <c r="D311" s="18" t="str">
        <f t="shared" si="99"/>
        <v/>
      </c>
      <c r="E311" s="17" t="str">
        <f t="shared" si="105"/>
        <v/>
      </c>
      <c r="F311" s="10"/>
      <c r="G311" s="39" t="s">
        <v>70</v>
      </c>
      <c r="H311" s="21" t="str">
        <f t="shared" si="106"/>
        <v/>
      </c>
      <c r="I311" s="20" t="str">
        <f t="shared" si="100"/>
        <v/>
      </c>
      <c r="J311" s="19" t="str">
        <f t="shared" si="108"/>
        <v/>
      </c>
      <c r="K311" s="11" t="str">
        <f t="shared" si="109"/>
        <v/>
      </c>
      <c r="L311" s="11" t="str">
        <f t="shared" si="110"/>
        <v/>
      </c>
      <c r="M311" s="11" t="str">
        <f t="shared" si="111"/>
        <v/>
      </c>
      <c r="N311" s="11" t="str">
        <f t="shared" si="112"/>
        <v/>
      </c>
      <c r="O311" s="11" t="str">
        <f t="shared" si="113"/>
        <v/>
      </c>
      <c r="P311" s="11" t="str">
        <f t="shared" si="101"/>
        <v/>
      </c>
      <c r="Q311" s="11" t="str">
        <f t="shared" si="102"/>
        <v/>
      </c>
      <c r="R311" s="11" t="str">
        <f t="shared" si="103"/>
        <v/>
      </c>
      <c r="S311" s="11"/>
      <c r="T311" s="73" t="str">
        <f t="shared" si="114"/>
        <v/>
      </c>
      <c r="U311" s="73" t="str">
        <f t="shared" si="115"/>
        <v/>
      </c>
      <c r="V311" s="20" t="str">
        <f t="shared" si="107"/>
        <v/>
      </c>
      <c r="X311" s="49" t="str">
        <f t="shared" si="104"/>
        <v/>
      </c>
      <c r="Y311" s="49" t="str">
        <f t="shared" si="116"/>
        <v/>
      </c>
      <c r="Z311" s="49" t="str">
        <f t="shared" si="117"/>
        <v/>
      </c>
      <c r="AA311" s="49" t="str">
        <f t="shared" si="118"/>
        <v/>
      </c>
    </row>
    <row r="312" spans="2:27" ht="12.75" customHeight="1">
      <c r="B312" s="17" t="str">
        <f t="shared" si="98"/>
        <v/>
      </c>
      <c r="C312" s="17" t="str">
        <f>IF(F312="","",INT((F312-SUM(MOD(DATE(YEAR(F312-MOD(F312-2,7)+3),1,2),{1E+99;7})*{1;-1})+5)/7))</f>
        <v/>
      </c>
      <c r="D312" s="18" t="str">
        <f t="shared" si="99"/>
        <v/>
      </c>
      <c r="E312" s="17" t="str">
        <f t="shared" si="105"/>
        <v/>
      </c>
      <c r="F312" s="10"/>
      <c r="G312" s="39" t="s">
        <v>70</v>
      </c>
      <c r="H312" s="21" t="str">
        <f t="shared" si="106"/>
        <v/>
      </c>
      <c r="I312" s="20" t="str">
        <f t="shared" si="100"/>
        <v/>
      </c>
      <c r="J312" s="19" t="str">
        <f t="shared" si="108"/>
        <v/>
      </c>
      <c r="K312" s="11" t="str">
        <f t="shared" si="109"/>
        <v/>
      </c>
      <c r="L312" s="11" t="str">
        <f t="shared" si="110"/>
        <v/>
      </c>
      <c r="M312" s="11" t="str">
        <f t="shared" si="111"/>
        <v/>
      </c>
      <c r="N312" s="11" t="str">
        <f t="shared" si="112"/>
        <v/>
      </c>
      <c r="O312" s="11" t="str">
        <f t="shared" si="113"/>
        <v/>
      </c>
      <c r="P312" s="11" t="str">
        <f t="shared" si="101"/>
        <v/>
      </c>
      <c r="Q312" s="11" t="str">
        <f t="shared" si="102"/>
        <v/>
      </c>
      <c r="R312" s="11" t="str">
        <f t="shared" si="103"/>
        <v/>
      </c>
      <c r="S312" s="11"/>
      <c r="T312" s="73" t="str">
        <f t="shared" si="114"/>
        <v/>
      </c>
      <c r="U312" s="73" t="str">
        <f t="shared" si="115"/>
        <v/>
      </c>
      <c r="V312" s="20" t="str">
        <f t="shared" si="107"/>
        <v/>
      </c>
      <c r="X312" s="49" t="str">
        <f t="shared" si="104"/>
        <v/>
      </c>
      <c r="Y312" s="49" t="str">
        <f t="shared" si="116"/>
        <v/>
      </c>
      <c r="Z312" s="49" t="str">
        <f t="shared" si="117"/>
        <v/>
      </c>
      <c r="AA312" s="49" t="str">
        <f t="shared" si="118"/>
        <v/>
      </c>
    </row>
    <row r="313" spans="2:27" ht="12.75" customHeight="1">
      <c r="B313" s="17" t="str">
        <f t="shared" si="98"/>
        <v/>
      </c>
      <c r="C313" s="17" t="str">
        <f>IF(F313="","",INT((F313-SUM(MOD(DATE(YEAR(F313-MOD(F313-2,7)+3),1,2),{1E+99;7})*{1;-1})+5)/7))</f>
        <v/>
      </c>
      <c r="D313" s="18" t="str">
        <f t="shared" si="99"/>
        <v/>
      </c>
      <c r="E313" s="17" t="str">
        <f t="shared" si="105"/>
        <v/>
      </c>
      <c r="F313" s="10"/>
      <c r="G313" s="39" t="s">
        <v>70</v>
      </c>
      <c r="H313" s="21" t="str">
        <f t="shared" si="106"/>
        <v/>
      </c>
      <c r="I313" s="20" t="str">
        <f t="shared" si="100"/>
        <v/>
      </c>
      <c r="J313" s="19" t="str">
        <f t="shared" si="108"/>
        <v/>
      </c>
      <c r="K313" s="11" t="str">
        <f t="shared" si="109"/>
        <v/>
      </c>
      <c r="L313" s="11" t="str">
        <f t="shared" si="110"/>
        <v/>
      </c>
      <c r="M313" s="11" t="str">
        <f t="shared" si="111"/>
        <v/>
      </c>
      <c r="N313" s="11" t="str">
        <f t="shared" si="112"/>
        <v/>
      </c>
      <c r="O313" s="11" t="str">
        <f t="shared" si="113"/>
        <v/>
      </c>
      <c r="P313" s="11" t="str">
        <f t="shared" si="101"/>
        <v/>
      </c>
      <c r="Q313" s="11" t="str">
        <f t="shared" si="102"/>
        <v/>
      </c>
      <c r="R313" s="11" t="str">
        <f t="shared" si="103"/>
        <v/>
      </c>
      <c r="S313" s="11"/>
      <c r="T313" s="73" t="str">
        <f t="shared" si="114"/>
        <v/>
      </c>
      <c r="U313" s="73" t="str">
        <f t="shared" si="115"/>
        <v/>
      </c>
      <c r="V313" s="20" t="str">
        <f t="shared" si="107"/>
        <v/>
      </c>
      <c r="X313" s="49" t="str">
        <f t="shared" si="104"/>
        <v/>
      </c>
      <c r="Y313" s="49" t="str">
        <f t="shared" si="116"/>
        <v/>
      </c>
      <c r="Z313" s="49" t="str">
        <f t="shared" si="117"/>
        <v/>
      </c>
      <c r="AA313" s="49" t="str">
        <f t="shared" si="118"/>
        <v/>
      </c>
    </row>
    <row r="314" spans="2:27" ht="12.75" customHeight="1">
      <c r="B314" s="17" t="str">
        <f t="shared" si="98"/>
        <v/>
      </c>
      <c r="C314" s="17" t="str">
        <f>IF(F314="","",INT((F314-SUM(MOD(DATE(YEAR(F314-MOD(F314-2,7)+3),1,2),{1E+99;7})*{1;-1})+5)/7))</f>
        <v/>
      </c>
      <c r="D314" s="18" t="str">
        <f t="shared" si="99"/>
        <v/>
      </c>
      <c r="E314" s="17" t="str">
        <f t="shared" si="105"/>
        <v/>
      </c>
      <c r="F314" s="10"/>
      <c r="G314" s="39" t="s">
        <v>70</v>
      </c>
      <c r="H314" s="21" t="str">
        <f t="shared" si="106"/>
        <v/>
      </c>
      <c r="I314" s="20" t="str">
        <f t="shared" si="100"/>
        <v/>
      </c>
      <c r="J314" s="19" t="str">
        <f t="shared" si="108"/>
        <v/>
      </c>
      <c r="K314" s="11" t="str">
        <f t="shared" si="109"/>
        <v/>
      </c>
      <c r="L314" s="11" t="str">
        <f t="shared" si="110"/>
        <v/>
      </c>
      <c r="M314" s="11" t="str">
        <f t="shared" si="111"/>
        <v/>
      </c>
      <c r="N314" s="11" t="str">
        <f t="shared" si="112"/>
        <v/>
      </c>
      <c r="O314" s="11" t="str">
        <f t="shared" si="113"/>
        <v/>
      </c>
      <c r="P314" s="11" t="str">
        <f t="shared" si="101"/>
        <v/>
      </c>
      <c r="Q314" s="11" t="str">
        <f t="shared" si="102"/>
        <v/>
      </c>
      <c r="R314" s="11" t="str">
        <f t="shared" si="103"/>
        <v/>
      </c>
      <c r="S314" s="11"/>
      <c r="T314" s="73" t="str">
        <f t="shared" si="114"/>
        <v/>
      </c>
      <c r="U314" s="73" t="str">
        <f t="shared" si="115"/>
        <v/>
      </c>
      <c r="V314" s="20" t="str">
        <f t="shared" si="107"/>
        <v/>
      </c>
      <c r="X314" s="49" t="str">
        <f t="shared" si="104"/>
        <v/>
      </c>
      <c r="Y314" s="49" t="str">
        <f t="shared" si="116"/>
        <v/>
      </c>
      <c r="Z314" s="49" t="str">
        <f t="shared" si="117"/>
        <v/>
      </c>
      <c r="AA314" s="49" t="str">
        <f t="shared" si="118"/>
        <v/>
      </c>
    </row>
    <row r="315" spans="2:27" ht="12.75" customHeight="1">
      <c r="B315" s="17" t="str">
        <f t="shared" si="98"/>
        <v/>
      </c>
      <c r="C315" s="17" t="str">
        <f>IF(F315="","",INT((F315-SUM(MOD(DATE(YEAR(F315-MOD(F315-2,7)+3),1,2),{1E+99;7})*{1;-1})+5)/7))</f>
        <v/>
      </c>
      <c r="D315" s="18" t="str">
        <f t="shared" si="99"/>
        <v/>
      </c>
      <c r="E315" s="17" t="str">
        <f t="shared" si="105"/>
        <v/>
      </c>
      <c r="F315" s="10"/>
      <c r="G315" s="39" t="s">
        <v>70</v>
      </c>
      <c r="H315" s="21" t="str">
        <f t="shared" si="106"/>
        <v/>
      </c>
      <c r="I315" s="20" t="str">
        <f t="shared" si="100"/>
        <v/>
      </c>
      <c r="J315" s="19" t="str">
        <f t="shared" si="108"/>
        <v/>
      </c>
      <c r="K315" s="11" t="str">
        <f t="shared" si="109"/>
        <v/>
      </c>
      <c r="L315" s="11" t="str">
        <f t="shared" si="110"/>
        <v/>
      </c>
      <c r="M315" s="11" t="str">
        <f t="shared" si="111"/>
        <v/>
      </c>
      <c r="N315" s="11" t="str">
        <f t="shared" si="112"/>
        <v/>
      </c>
      <c r="O315" s="11" t="str">
        <f t="shared" si="113"/>
        <v/>
      </c>
      <c r="P315" s="11" t="str">
        <f t="shared" si="101"/>
        <v/>
      </c>
      <c r="Q315" s="11" t="str">
        <f t="shared" si="102"/>
        <v/>
      </c>
      <c r="R315" s="11" t="str">
        <f t="shared" si="103"/>
        <v/>
      </c>
      <c r="S315" s="11"/>
      <c r="T315" s="73" t="str">
        <f t="shared" si="114"/>
        <v/>
      </c>
      <c r="U315" s="73" t="str">
        <f t="shared" si="115"/>
        <v/>
      </c>
      <c r="V315" s="20" t="str">
        <f t="shared" si="107"/>
        <v/>
      </c>
      <c r="X315" s="49" t="str">
        <f t="shared" si="104"/>
        <v/>
      </c>
      <c r="Y315" s="49" t="str">
        <f t="shared" si="116"/>
        <v/>
      </c>
      <c r="Z315" s="49" t="str">
        <f t="shared" si="117"/>
        <v/>
      </c>
      <c r="AA315" s="49" t="str">
        <f t="shared" si="118"/>
        <v/>
      </c>
    </row>
    <row r="316" spans="2:27" ht="12.75" customHeight="1">
      <c r="B316" s="17" t="str">
        <f t="shared" si="98"/>
        <v/>
      </c>
      <c r="C316" s="17" t="str">
        <f>IF(F316="","",INT((F316-SUM(MOD(DATE(YEAR(F316-MOD(F316-2,7)+3),1,2),{1E+99;7})*{1;-1})+5)/7))</f>
        <v/>
      </c>
      <c r="D316" s="18" t="str">
        <f t="shared" si="99"/>
        <v/>
      </c>
      <c r="E316" s="17" t="str">
        <f t="shared" si="105"/>
        <v/>
      </c>
      <c r="F316" s="10"/>
      <c r="G316" s="39" t="s">
        <v>70</v>
      </c>
      <c r="H316" s="21" t="str">
        <f t="shared" si="106"/>
        <v/>
      </c>
      <c r="I316" s="20" t="str">
        <f t="shared" si="100"/>
        <v/>
      </c>
      <c r="J316" s="19" t="str">
        <f t="shared" si="108"/>
        <v/>
      </c>
      <c r="K316" s="11" t="str">
        <f t="shared" si="109"/>
        <v/>
      </c>
      <c r="L316" s="11" t="str">
        <f t="shared" si="110"/>
        <v/>
      </c>
      <c r="M316" s="11" t="str">
        <f t="shared" si="111"/>
        <v/>
      </c>
      <c r="N316" s="11" t="str">
        <f t="shared" si="112"/>
        <v/>
      </c>
      <c r="O316" s="11" t="str">
        <f t="shared" si="113"/>
        <v/>
      </c>
      <c r="P316" s="11" t="str">
        <f t="shared" si="101"/>
        <v/>
      </c>
      <c r="Q316" s="11" t="str">
        <f t="shared" si="102"/>
        <v/>
      </c>
      <c r="R316" s="11" t="str">
        <f t="shared" si="103"/>
        <v/>
      </c>
      <c r="S316" s="11"/>
      <c r="T316" s="73" t="str">
        <f t="shared" si="114"/>
        <v/>
      </c>
      <c r="U316" s="73" t="str">
        <f t="shared" si="115"/>
        <v/>
      </c>
      <c r="V316" s="20" t="str">
        <f t="shared" si="107"/>
        <v/>
      </c>
      <c r="X316" s="49" t="str">
        <f t="shared" si="104"/>
        <v/>
      </c>
      <c r="Y316" s="49" t="str">
        <f t="shared" si="116"/>
        <v/>
      </c>
      <c r="Z316" s="49" t="str">
        <f t="shared" si="117"/>
        <v/>
      </c>
      <c r="AA316" s="49" t="str">
        <f t="shared" si="118"/>
        <v/>
      </c>
    </row>
    <row r="317" spans="2:27" ht="12.75" customHeight="1">
      <c r="B317" s="17" t="str">
        <f t="shared" si="98"/>
        <v/>
      </c>
      <c r="C317" s="17" t="str">
        <f>IF(F317="","",INT((F317-SUM(MOD(DATE(YEAR(F317-MOD(F317-2,7)+3),1,2),{1E+99;7})*{1;-1})+5)/7))</f>
        <v/>
      </c>
      <c r="D317" s="18" t="str">
        <f t="shared" si="99"/>
        <v/>
      </c>
      <c r="E317" s="17" t="str">
        <f t="shared" si="105"/>
        <v/>
      </c>
      <c r="F317" s="10"/>
      <c r="G317" s="39" t="s">
        <v>70</v>
      </c>
      <c r="H317" s="21" t="str">
        <f t="shared" si="106"/>
        <v/>
      </c>
      <c r="I317" s="20" t="str">
        <f t="shared" si="100"/>
        <v/>
      </c>
      <c r="J317" s="19" t="str">
        <f t="shared" si="108"/>
        <v/>
      </c>
      <c r="K317" s="11" t="str">
        <f t="shared" si="109"/>
        <v/>
      </c>
      <c r="L317" s="11" t="str">
        <f t="shared" si="110"/>
        <v/>
      </c>
      <c r="M317" s="11" t="str">
        <f t="shared" si="111"/>
        <v/>
      </c>
      <c r="N317" s="11" t="str">
        <f t="shared" si="112"/>
        <v/>
      </c>
      <c r="O317" s="11" t="str">
        <f t="shared" si="113"/>
        <v/>
      </c>
      <c r="P317" s="11" t="str">
        <f t="shared" si="101"/>
        <v/>
      </c>
      <c r="Q317" s="11" t="str">
        <f t="shared" si="102"/>
        <v/>
      </c>
      <c r="R317" s="11" t="str">
        <f t="shared" si="103"/>
        <v/>
      </c>
      <c r="S317" s="11"/>
      <c r="T317" s="73" t="str">
        <f t="shared" si="114"/>
        <v/>
      </c>
      <c r="U317" s="73" t="str">
        <f t="shared" si="115"/>
        <v/>
      </c>
      <c r="V317" s="20" t="str">
        <f t="shared" si="107"/>
        <v/>
      </c>
      <c r="X317" s="49" t="str">
        <f t="shared" si="104"/>
        <v/>
      </c>
      <c r="Y317" s="49" t="str">
        <f t="shared" si="116"/>
        <v/>
      </c>
      <c r="Z317" s="49" t="str">
        <f t="shared" si="117"/>
        <v/>
      </c>
      <c r="AA317" s="49" t="str">
        <f t="shared" si="118"/>
        <v/>
      </c>
    </row>
    <row r="318" spans="2:27" ht="12.75" customHeight="1">
      <c r="B318" s="17" t="str">
        <f t="shared" si="98"/>
        <v/>
      </c>
      <c r="C318" s="17" t="str">
        <f>IF(F318="","",INT((F318-SUM(MOD(DATE(YEAR(F318-MOD(F318-2,7)+3),1,2),{1E+99;7})*{1;-1})+5)/7))</f>
        <v/>
      </c>
      <c r="D318" s="18" t="str">
        <f t="shared" si="99"/>
        <v/>
      </c>
      <c r="E318" s="17" t="str">
        <f t="shared" si="105"/>
        <v/>
      </c>
      <c r="F318" s="10"/>
      <c r="G318" s="39" t="s">
        <v>70</v>
      </c>
      <c r="H318" s="21" t="str">
        <f t="shared" si="106"/>
        <v/>
      </c>
      <c r="I318" s="20" t="str">
        <f t="shared" si="100"/>
        <v/>
      </c>
      <c r="J318" s="19" t="str">
        <f t="shared" si="108"/>
        <v/>
      </c>
      <c r="K318" s="11" t="str">
        <f t="shared" si="109"/>
        <v/>
      </c>
      <c r="L318" s="11" t="str">
        <f t="shared" si="110"/>
        <v/>
      </c>
      <c r="M318" s="11" t="str">
        <f t="shared" si="111"/>
        <v/>
      </c>
      <c r="N318" s="11" t="str">
        <f t="shared" si="112"/>
        <v/>
      </c>
      <c r="O318" s="11" t="str">
        <f t="shared" si="113"/>
        <v/>
      </c>
      <c r="P318" s="11" t="str">
        <f t="shared" si="101"/>
        <v/>
      </c>
      <c r="Q318" s="11" t="str">
        <f t="shared" si="102"/>
        <v/>
      </c>
      <c r="R318" s="11" t="str">
        <f t="shared" si="103"/>
        <v/>
      </c>
      <c r="S318" s="11"/>
      <c r="T318" s="73" t="str">
        <f t="shared" si="114"/>
        <v/>
      </c>
      <c r="U318" s="73" t="str">
        <f t="shared" si="115"/>
        <v/>
      </c>
      <c r="V318" s="20" t="str">
        <f t="shared" si="107"/>
        <v/>
      </c>
      <c r="X318" s="49" t="str">
        <f t="shared" si="104"/>
        <v/>
      </c>
      <c r="Y318" s="49" t="str">
        <f t="shared" si="116"/>
        <v/>
      </c>
      <c r="Z318" s="49" t="str">
        <f t="shared" si="117"/>
        <v/>
      </c>
      <c r="AA318" s="49" t="str">
        <f t="shared" si="118"/>
        <v/>
      </c>
    </row>
    <row r="319" spans="2:27" ht="12.75" customHeight="1">
      <c r="B319" s="17" t="str">
        <f t="shared" si="98"/>
        <v/>
      </c>
      <c r="C319" s="17" t="str">
        <f>IF(F319="","",INT((F319-SUM(MOD(DATE(YEAR(F319-MOD(F319-2,7)+3),1,2),{1E+99;7})*{1;-1})+5)/7))</f>
        <v/>
      </c>
      <c r="D319" s="18" t="str">
        <f t="shared" si="99"/>
        <v/>
      </c>
      <c r="E319" s="17" t="str">
        <f t="shared" si="105"/>
        <v/>
      </c>
      <c r="F319" s="10"/>
      <c r="G319" s="39" t="s">
        <v>70</v>
      </c>
      <c r="H319" s="21" t="str">
        <f t="shared" si="106"/>
        <v/>
      </c>
      <c r="I319" s="20" t="str">
        <f t="shared" si="100"/>
        <v/>
      </c>
      <c r="J319" s="19" t="str">
        <f t="shared" si="108"/>
        <v/>
      </c>
      <c r="K319" s="11" t="str">
        <f t="shared" si="109"/>
        <v/>
      </c>
      <c r="L319" s="11" t="str">
        <f t="shared" si="110"/>
        <v/>
      </c>
      <c r="M319" s="11" t="str">
        <f t="shared" si="111"/>
        <v/>
      </c>
      <c r="N319" s="11" t="str">
        <f t="shared" si="112"/>
        <v/>
      </c>
      <c r="O319" s="11" t="str">
        <f t="shared" si="113"/>
        <v/>
      </c>
      <c r="P319" s="11" t="str">
        <f t="shared" si="101"/>
        <v/>
      </c>
      <c r="Q319" s="11" t="str">
        <f t="shared" si="102"/>
        <v/>
      </c>
      <c r="R319" s="11" t="str">
        <f t="shared" si="103"/>
        <v/>
      </c>
      <c r="S319" s="11"/>
      <c r="T319" s="73" t="str">
        <f t="shared" si="114"/>
        <v/>
      </c>
      <c r="U319" s="73" t="str">
        <f t="shared" si="115"/>
        <v/>
      </c>
      <c r="V319" s="20" t="str">
        <f t="shared" si="107"/>
        <v/>
      </c>
      <c r="X319" s="49" t="str">
        <f t="shared" si="104"/>
        <v/>
      </c>
      <c r="Y319" s="49" t="str">
        <f t="shared" si="116"/>
        <v/>
      </c>
      <c r="Z319" s="49" t="str">
        <f t="shared" si="117"/>
        <v/>
      </c>
      <c r="AA319" s="49" t="str">
        <f t="shared" si="118"/>
        <v/>
      </c>
    </row>
    <row r="320" spans="2:27" ht="12.75" customHeight="1">
      <c r="B320" s="17" t="str">
        <f t="shared" si="98"/>
        <v/>
      </c>
      <c r="C320" s="17" t="str">
        <f>IF(F320="","",INT((F320-SUM(MOD(DATE(YEAR(F320-MOD(F320-2,7)+3),1,2),{1E+99;7})*{1;-1})+5)/7))</f>
        <v/>
      </c>
      <c r="D320" s="18" t="str">
        <f t="shared" si="99"/>
        <v/>
      </c>
      <c r="E320" s="17" t="str">
        <f t="shared" si="105"/>
        <v/>
      </c>
      <c r="F320" s="10"/>
      <c r="G320" s="39" t="s">
        <v>70</v>
      </c>
      <c r="H320" s="21" t="str">
        <f t="shared" si="106"/>
        <v/>
      </c>
      <c r="I320" s="20" t="str">
        <f t="shared" si="100"/>
        <v/>
      </c>
      <c r="J320" s="19" t="str">
        <f t="shared" si="108"/>
        <v/>
      </c>
      <c r="K320" s="11" t="str">
        <f t="shared" si="109"/>
        <v/>
      </c>
      <c r="L320" s="11" t="str">
        <f t="shared" si="110"/>
        <v/>
      </c>
      <c r="M320" s="11" t="str">
        <f t="shared" si="111"/>
        <v/>
      </c>
      <c r="N320" s="11" t="str">
        <f t="shared" si="112"/>
        <v/>
      </c>
      <c r="O320" s="11" t="str">
        <f t="shared" si="113"/>
        <v/>
      </c>
      <c r="P320" s="11" t="str">
        <f t="shared" si="101"/>
        <v/>
      </c>
      <c r="Q320" s="11" t="str">
        <f t="shared" si="102"/>
        <v/>
      </c>
      <c r="R320" s="11" t="str">
        <f t="shared" si="103"/>
        <v/>
      </c>
      <c r="S320" s="11"/>
      <c r="T320" s="73" t="str">
        <f t="shared" si="114"/>
        <v/>
      </c>
      <c r="U320" s="73" t="str">
        <f t="shared" si="115"/>
        <v/>
      </c>
      <c r="V320" s="20" t="str">
        <f t="shared" si="107"/>
        <v/>
      </c>
      <c r="X320" s="49" t="str">
        <f t="shared" si="104"/>
        <v/>
      </c>
      <c r="Y320" s="49" t="str">
        <f t="shared" si="116"/>
        <v/>
      </c>
      <c r="Z320" s="49" t="str">
        <f t="shared" si="117"/>
        <v/>
      </c>
      <c r="AA320" s="49" t="str">
        <f t="shared" si="118"/>
        <v/>
      </c>
    </row>
    <row r="321" spans="2:27" ht="12.75" customHeight="1">
      <c r="B321" s="17" t="str">
        <f t="shared" si="98"/>
        <v/>
      </c>
      <c r="C321" s="17" t="str">
        <f>IF(F321="","",INT((F321-SUM(MOD(DATE(YEAR(F321-MOD(F321-2,7)+3),1,2),{1E+99;7})*{1;-1})+5)/7))</f>
        <v/>
      </c>
      <c r="D321" s="18" t="str">
        <f t="shared" si="99"/>
        <v/>
      </c>
      <c r="E321" s="17" t="str">
        <f t="shared" si="105"/>
        <v/>
      </c>
      <c r="F321" s="10"/>
      <c r="G321" s="39" t="s">
        <v>70</v>
      </c>
      <c r="H321" s="21" t="str">
        <f t="shared" si="106"/>
        <v/>
      </c>
      <c r="I321" s="20" t="str">
        <f t="shared" si="100"/>
        <v/>
      </c>
      <c r="J321" s="19" t="str">
        <f t="shared" si="108"/>
        <v/>
      </c>
      <c r="K321" s="11" t="str">
        <f t="shared" si="109"/>
        <v/>
      </c>
      <c r="L321" s="11" t="str">
        <f t="shared" si="110"/>
        <v/>
      </c>
      <c r="M321" s="11" t="str">
        <f t="shared" si="111"/>
        <v/>
      </c>
      <c r="N321" s="11" t="str">
        <f t="shared" si="112"/>
        <v/>
      </c>
      <c r="O321" s="11" t="str">
        <f t="shared" si="113"/>
        <v/>
      </c>
      <c r="P321" s="11" t="str">
        <f t="shared" si="101"/>
        <v/>
      </c>
      <c r="Q321" s="11" t="str">
        <f t="shared" si="102"/>
        <v/>
      </c>
      <c r="R321" s="11" t="str">
        <f t="shared" si="103"/>
        <v/>
      </c>
      <c r="S321" s="11"/>
      <c r="T321" s="73" t="str">
        <f t="shared" si="114"/>
        <v/>
      </c>
      <c r="U321" s="73" t="str">
        <f t="shared" si="115"/>
        <v/>
      </c>
      <c r="V321" s="20" t="str">
        <f t="shared" si="107"/>
        <v/>
      </c>
      <c r="X321" s="49" t="str">
        <f t="shared" si="104"/>
        <v/>
      </c>
      <c r="Y321" s="49" t="str">
        <f t="shared" si="116"/>
        <v/>
      </c>
      <c r="Z321" s="49" t="str">
        <f t="shared" si="117"/>
        <v/>
      </c>
      <c r="AA321" s="49" t="str">
        <f t="shared" si="118"/>
        <v/>
      </c>
    </row>
    <row r="322" spans="2:27" ht="12.75" customHeight="1">
      <c r="B322" s="17" t="str">
        <f t="shared" si="98"/>
        <v/>
      </c>
      <c r="C322" s="17" t="str">
        <f>IF(F322="","",INT((F322-SUM(MOD(DATE(YEAR(F322-MOD(F322-2,7)+3),1,2),{1E+99;7})*{1;-1})+5)/7))</f>
        <v/>
      </c>
      <c r="D322" s="18" t="str">
        <f t="shared" si="99"/>
        <v/>
      </c>
      <c r="E322" s="17" t="str">
        <f t="shared" si="105"/>
        <v/>
      </c>
      <c r="F322" s="10"/>
      <c r="G322" s="39" t="s">
        <v>70</v>
      </c>
      <c r="H322" s="21" t="str">
        <f t="shared" si="106"/>
        <v/>
      </c>
      <c r="I322" s="20" t="str">
        <f t="shared" si="100"/>
        <v/>
      </c>
      <c r="J322" s="19" t="str">
        <f t="shared" si="108"/>
        <v/>
      </c>
      <c r="K322" s="11" t="str">
        <f t="shared" si="109"/>
        <v/>
      </c>
      <c r="L322" s="11" t="str">
        <f t="shared" si="110"/>
        <v/>
      </c>
      <c r="M322" s="11" t="str">
        <f t="shared" si="111"/>
        <v/>
      </c>
      <c r="N322" s="11" t="str">
        <f t="shared" si="112"/>
        <v/>
      </c>
      <c r="O322" s="11" t="str">
        <f t="shared" si="113"/>
        <v/>
      </c>
      <c r="P322" s="11" t="str">
        <f t="shared" si="101"/>
        <v/>
      </c>
      <c r="Q322" s="11" t="str">
        <f t="shared" si="102"/>
        <v/>
      </c>
      <c r="R322" s="11" t="str">
        <f t="shared" si="103"/>
        <v/>
      </c>
      <c r="S322" s="11"/>
      <c r="T322" s="73" t="str">
        <f t="shared" si="114"/>
        <v/>
      </c>
      <c r="U322" s="73" t="str">
        <f t="shared" si="115"/>
        <v/>
      </c>
      <c r="V322" s="20" t="str">
        <f t="shared" si="107"/>
        <v/>
      </c>
      <c r="X322" s="49" t="str">
        <f t="shared" si="104"/>
        <v/>
      </c>
      <c r="Y322" s="49" t="str">
        <f t="shared" si="116"/>
        <v/>
      </c>
      <c r="Z322" s="49" t="str">
        <f t="shared" si="117"/>
        <v/>
      </c>
      <c r="AA322" s="49" t="str">
        <f t="shared" si="118"/>
        <v/>
      </c>
    </row>
    <row r="323" spans="2:27" ht="12.75" customHeight="1">
      <c r="B323" s="17" t="str">
        <f t="shared" si="98"/>
        <v/>
      </c>
      <c r="C323" s="17" t="str">
        <f>IF(F323="","",INT((F323-SUM(MOD(DATE(YEAR(F323-MOD(F323-2,7)+3),1,2),{1E+99;7})*{1;-1})+5)/7))</f>
        <v/>
      </c>
      <c r="D323" s="18" t="str">
        <f t="shared" si="99"/>
        <v/>
      </c>
      <c r="E323" s="17" t="str">
        <f t="shared" si="105"/>
        <v/>
      </c>
      <c r="F323" s="10"/>
      <c r="G323" s="39" t="s">
        <v>70</v>
      </c>
      <c r="H323" s="21" t="str">
        <f t="shared" si="106"/>
        <v/>
      </c>
      <c r="I323" s="20" t="str">
        <f t="shared" si="100"/>
        <v/>
      </c>
      <c r="J323" s="19" t="str">
        <f t="shared" si="108"/>
        <v/>
      </c>
      <c r="K323" s="11" t="str">
        <f t="shared" si="109"/>
        <v/>
      </c>
      <c r="L323" s="11" t="str">
        <f t="shared" si="110"/>
        <v/>
      </c>
      <c r="M323" s="11" t="str">
        <f t="shared" si="111"/>
        <v/>
      </c>
      <c r="N323" s="11" t="str">
        <f t="shared" si="112"/>
        <v/>
      </c>
      <c r="O323" s="11" t="str">
        <f t="shared" si="113"/>
        <v/>
      </c>
      <c r="P323" s="11" t="str">
        <f t="shared" si="101"/>
        <v/>
      </c>
      <c r="Q323" s="11" t="str">
        <f t="shared" si="102"/>
        <v/>
      </c>
      <c r="R323" s="11" t="str">
        <f t="shared" si="103"/>
        <v/>
      </c>
      <c r="S323" s="11"/>
      <c r="T323" s="73" t="str">
        <f t="shared" si="114"/>
        <v/>
      </c>
      <c r="U323" s="73" t="str">
        <f t="shared" si="115"/>
        <v/>
      </c>
      <c r="V323" s="20" t="str">
        <f t="shared" si="107"/>
        <v/>
      </c>
      <c r="X323" s="49" t="str">
        <f t="shared" si="104"/>
        <v/>
      </c>
      <c r="Y323" s="49" t="str">
        <f t="shared" si="116"/>
        <v/>
      </c>
      <c r="Z323" s="49" t="str">
        <f t="shared" si="117"/>
        <v/>
      </c>
      <c r="AA323" s="49" t="str">
        <f t="shared" si="118"/>
        <v/>
      </c>
    </row>
    <row r="324" spans="2:27" ht="12.75" customHeight="1">
      <c r="B324" s="17" t="str">
        <f t="shared" si="98"/>
        <v/>
      </c>
      <c r="C324" s="17" t="str">
        <f>IF(F324="","",INT((F324-SUM(MOD(DATE(YEAR(F324-MOD(F324-2,7)+3),1,2),{1E+99;7})*{1;-1})+5)/7))</f>
        <v/>
      </c>
      <c r="D324" s="18" t="str">
        <f t="shared" si="99"/>
        <v/>
      </c>
      <c r="E324" s="17" t="str">
        <f t="shared" si="105"/>
        <v/>
      </c>
      <c r="F324" s="10"/>
      <c r="G324" s="39" t="s">
        <v>70</v>
      </c>
      <c r="H324" s="21" t="str">
        <f t="shared" si="106"/>
        <v/>
      </c>
      <c r="I324" s="20" t="str">
        <f t="shared" si="100"/>
        <v/>
      </c>
      <c r="J324" s="19" t="str">
        <f t="shared" si="108"/>
        <v/>
      </c>
      <c r="K324" s="11" t="str">
        <f t="shared" si="109"/>
        <v/>
      </c>
      <c r="L324" s="11" t="str">
        <f t="shared" si="110"/>
        <v/>
      </c>
      <c r="M324" s="11" t="str">
        <f t="shared" si="111"/>
        <v/>
      </c>
      <c r="N324" s="11" t="str">
        <f t="shared" si="112"/>
        <v/>
      </c>
      <c r="O324" s="11" t="str">
        <f t="shared" si="113"/>
        <v/>
      </c>
      <c r="P324" s="11" t="str">
        <f t="shared" si="101"/>
        <v/>
      </c>
      <c r="Q324" s="11" t="str">
        <f t="shared" si="102"/>
        <v/>
      </c>
      <c r="R324" s="11" t="str">
        <f t="shared" si="103"/>
        <v/>
      </c>
      <c r="S324" s="11"/>
      <c r="T324" s="73" t="str">
        <f t="shared" si="114"/>
        <v/>
      </c>
      <c r="U324" s="73" t="str">
        <f t="shared" si="115"/>
        <v/>
      </c>
      <c r="V324" s="20" t="str">
        <f t="shared" si="107"/>
        <v/>
      </c>
      <c r="X324" s="49" t="str">
        <f t="shared" si="104"/>
        <v/>
      </c>
      <c r="Y324" s="49" t="str">
        <f t="shared" si="116"/>
        <v/>
      </c>
      <c r="Z324" s="49" t="str">
        <f t="shared" si="117"/>
        <v/>
      </c>
      <c r="AA324" s="49" t="str">
        <f t="shared" si="118"/>
        <v/>
      </c>
    </row>
    <row r="325" spans="2:27" ht="12.75" customHeight="1">
      <c r="B325" s="17" t="str">
        <f t="shared" si="98"/>
        <v/>
      </c>
      <c r="C325" s="17" t="str">
        <f>IF(F325="","",INT((F325-SUM(MOD(DATE(YEAR(F325-MOD(F325-2,7)+3),1,2),{1E+99;7})*{1;-1})+5)/7))</f>
        <v/>
      </c>
      <c r="D325" s="18" t="str">
        <f t="shared" si="99"/>
        <v/>
      </c>
      <c r="E325" s="17" t="str">
        <f t="shared" si="105"/>
        <v/>
      </c>
      <c r="F325" s="10"/>
      <c r="G325" s="39" t="s">
        <v>70</v>
      </c>
      <c r="H325" s="21" t="str">
        <f t="shared" si="106"/>
        <v/>
      </c>
      <c r="I325" s="20" t="str">
        <f t="shared" si="100"/>
        <v/>
      </c>
      <c r="J325" s="19" t="str">
        <f t="shared" si="108"/>
        <v/>
      </c>
      <c r="K325" s="11" t="str">
        <f t="shared" si="109"/>
        <v/>
      </c>
      <c r="L325" s="11" t="str">
        <f t="shared" si="110"/>
        <v/>
      </c>
      <c r="M325" s="11" t="str">
        <f t="shared" si="111"/>
        <v/>
      </c>
      <c r="N325" s="11" t="str">
        <f t="shared" si="112"/>
        <v/>
      </c>
      <c r="O325" s="11" t="str">
        <f t="shared" si="113"/>
        <v/>
      </c>
      <c r="P325" s="11" t="str">
        <f t="shared" si="101"/>
        <v/>
      </c>
      <c r="Q325" s="11" t="str">
        <f t="shared" si="102"/>
        <v/>
      </c>
      <c r="R325" s="11" t="str">
        <f t="shared" si="103"/>
        <v/>
      </c>
      <c r="S325" s="11"/>
      <c r="T325" s="73" t="str">
        <f t="shared" si="114"/>
        <v/>
      </c>
      <c r="U325" s="73" t="str">
        <f t="shared" si="115"/>
        <v/>
      </c>
      <c r="V325" s="20" t="str">
        <f t="shared" si="107"/>
        <v/>
      </c>
      <c r="X325" s="49" t="str">
        <f t="shared" si="104"/>
        <v/>
      </c>
      <c r="Y325" s="49" t="str">
        <f t="shared" si="116"/>
        <v/>
      </c>
      <c r="Z325" s="49" t="str">
        <f t="shared" si="117"/>
        <v/>
      </c>
      <c r="AA325" s="49" t="str">
        <f t="shared" si="118"/>
        <v/>
      </c>
    </row>
    <row r="326" spans="2:27" ht="12.75" customHeight="1">
      <c r="B326" s="17" t="str">
        <f t="shared" si="98"/>
        <v/>
      </c>
      <c r="C326" s="17" t="str">
        <f>IF(F326="","",INT((F326-SUM(MOD(DATE(YEAR(F326-MOD(F326-2,7)+3),1,2),{1E+99;7})*{1;-1})+5)/7))</f>
        <v/>
      </c>
      <c r="D326" s="18" t="str">
        <f t="shared" si="99"/>
        <v/>
      </c>
      <c r="E326" s="17" t="str">
        <f t="shared" si="105"/>
        <v/>
      </c>
      <c r="F326" s="10"/>
      <c r="G326" s="39" t="s">
        <v>70</v>
      </c>
      <c r="H326" s="21" t="str">
        <f t="shared" si="106"/>
        <v/>
      </c>
      <c r="I326" s="20" t="str">
        <f t="shared" si="100"/>
        <v/>
      </c>
      <c r="J326" s="19" t="str">
        <f t="shared" si="108"/>
        <v/>
      </c>
      <c r="K326" s="11" t="str">
        <f t="shared" si="109"/>
        <v/>
      </c>
      <c r="L326" s="11" t="str">
        <f t="shared" si="110"/>
        <v/>
      </c>
      <c r="M326" s="11" t="str">
        <f t="shared" si="111"/>
        <v/>
      </c>
      <c r="N326" s="11" t="str">
        <f t="shared" si="112"/>
        <v/>
      </c>
      <c r="O326" s="11" t="str">
        <f t="shared" si="113"/>
        <v/>
      </c>
      <c r="P326" s="11" t="str">
        <f t="shared" si="101"/>
        <v/>
      </c>
      <c r="Q326" s="11" t="str">
        <f t="shared" si="102"/>
        <v/>
      </c>
      <c r="R326" s="11" t="str">
        <f t="shared" si="103"/>
        <v/>
      </c>
      <c r="S326" s="11"/>
      <c r="T326" s="73" t="str">
        <f t="shared" si="114"/>
        <v/>
      </c>
      <c r="U326" s="73" t="str">
        <f t="shared" si="115"/>
        <v/>
      </c>
      <c r="V326" s="20" t="str">
        <f t="shared" si="107"/>
        <v/>
      </c>
      <c r="X326" s="49" t="str">
        <f t="shared" si="104"/>
        <v/>
      </c>
      <c r="Y326" s="49" t="str">
        <f t="shared" si="116"/>
        <v/>
      </c>
      <c r="Z326" s="49" t="str">
        <f t="shared" si="117"/>
        <v/>
      </c>
      <c r="AA326" s="49" t="str">
        <f t="shared" si="118"/>
        <v/>
      </c>
    </row>
    <row r="327" spans="2:27" ht="12.75" customHeight="1">
      <c r="B327" s="17" t="str">
        <f t="shared" si="98"/>
        <v/>
      </c>
      <c r="C327" s="17" t="str">
        <f>IF(F327="","",INT((F327-SUM(MOD(DATE(YEAR(F327-MOD(F327-2,7)+3),1,2),{1E+99;7})*{1;-1})+5)/7))</f>
        <v/>
      </c>
      <c r="D327" s="18" t="str">
        <f t="shared" si="99"/>
        <v/>
      </c>
      <c r="E327" s="17" t="str">
        <f t="shared" si="105"/>
        <v/>
      </c>
      <c r="F327" s="10"/>
      <c r="G327" s="39" t="s">
        <v>70</v>
      </c>
      <c r="H327" s="21" t="str">
        <f t="shared" si="106"/>
        <v/>
      </c>
      <c r="I327" s="20" t="str">
        <f t="shared" si="100"/>
        <v/>
      </c>
      <c r="J327" s="19" t="str">
        <f t="shared" si="108"/>
        <v/>
      </c>
      <c r="K327" s="11" t="str">
        <f t="shared" si="109"/>
        <v/>
      </c>
      <c r="L327" s="11" t="str">
        <f t="shared" si="110"/>
        <v/>
      </c>
      <c r="M327" s="11" t="str">
        <f t="shared" si="111"/>
        <v/>
      </c>
      <c r="N327" s="11" t="str">
        <f t="shared" si="112"/>
        <v/>
      </c>
      <c r="O327" s="11" t="str">
        <f t="shared" si="113"/>
        <v/>
      </c>
      <c r="P327" s="11" t="str">
        <f t="shared" si="101"/>
        <v/>
      </c>
      <c r="Q327" s="11" t="str">
        <f t="shared" si="102"/>
        <v/>
      </c>
      <c r="R327" s="11" t="str">
        <f t="shared" si="103"/>
        <v/>
      </c>
      <c r="S327" s="11"/>
      <c r="T327" s="73" t="str">
        <f t="shared" si="114"/>
        <v/>
      </c>
      <c r="U327" s="73" t="str">
        <f t="shared" si="115"/>
        <v/>
      </c>
      <c r="V327" s="20" t="str">
        <f t="shared" si="107"/>
        <v/>
      </c>
      <c r="X327" s="49" t="str">
        <f t="shared" si="104"/>
        <v/>
      </c>
      <c r="Y327" s="49" t="str">
        <f t="shared" si="116"/>
        <v/>
      </c>
      <c r="Z327" s="49" t="str">
        <f t="shared" si="117"/>
        <v/>
      </c>
      <c r="AA327" s="49" t="str">
        <f t="shared" si="118"/>
        <v/>
      </c>
    </row>
    <row r="328" spans="2:27" ht="12.75" customHeight="1">
      <c r="B328" s="17" t="str">
        <f t="shared" si="98"/>
        <v/>
      </c>
      <c r="C328" s="17" t="str">
        <f>IF(F328="","",INT((F328-SUM(MOD(DATE(YEAR(F328-MOD(F328-2,7)+3),1,2),{1E+99;7})*{1;-1})+5)/7))</f>
        <v/>
      </c>
      <c r="D328" s="18" t="str">
        <f t="shared" si="99"/>
        <v/>
      </c>
      <c r="E328" s="17" t="str">
        <f t="shared" si="105"/>
        <v/>
      </c>
      <c r="F328" s="10"/>
      <c r="G328" s="39" t="s">
        <v>70</v>
      </c>
      <c r="H328" s="21" t="str">
        <f t="shared" si="106"/>
        <v/>
      </c>
      <c r="I328" s="20" t="str">
        <f t="shared" si="100"/>
        <v/>
      </c>
      <c r="J328" s="19" t="str">
        <f t="shared" si="108"/>
        <v/>
      </c>
      <c r="K328" s="11" t="str">
        <f t="shared" si="109"/>
        <v/>
      </c>
      <c r="L328" s="11" t="str">
        <f t="shared" si="110"/>
        <v/>
      </c>
      <c r="M328" s="11" t="str">
        <f t="shared" si="111"/>
        <v/>
      </c>
      <c r="N328" s="11" t="str">
        <f t="shared" si="112"/>
        <v/>
      </c>
      <c r="O328" s="11" t="str">
        <f t="shared" si="113"/>
        <v/>
      </c>
      <c r="P328" s="11" t="str">
        <f t="shared" si="101"/>
        <v/>
      </c>
      <c r="Q328" s="11" t="str">
        <f t="shared" si="102"/>
        <v/>
      </c>
      <c r="R328" s="11" t="str">
        <f t="shared" si="103"/>
        <v/>
      </c>
      <c r="S328" s="11"/>
      <c r="T328" s="73" t="str">
        <f t="shared" si="114"/>
        <v/>
      </c>
      <c r="U328" s="73" t="str">
        <f t="shared" si="115"/>
        <v/>
      </c>
      <c r="V328" s="20" t="str">
        <f t="shared" si="107"/>
        <v/>
      </c>
      <c r="X328" s="49" t="str">
        <f t="shared" si="104"/>
        <v/>
      </c>
      <c r="Y328" s="49" t="str">
        <f t="shared" si="116"/>
        <v/>
      </c>
      <c r="Z328" s="49" t="str">
        <f t="shared" si="117"/>
        <v/>
      </c>
      <c r="AA328" s="49" t="str">
        <f t="shared" si="118"/>
        <v/>
      </c>
    </row>
    <row r="329" spans="2:27" ht="12.75" customHeight="1">
      <c r="B329" s="17" t="str">
        <f t="shared" si="98"/>
        <v/>
      </c>
      <c r="C329" s="17" t="str">
        <f>IF(F329="","",INT((F329-SUM(MOD(DATE(YEAR(F329-MOD(F329-2,7)+3),1,2),{1E+99;7})*{1;-1})+5)/7))</f>
        <v/>
      </c>
      <c r="D329" s="18" t="str">
        <f t="shared" si="99"/>
        <v/>
      </c>
      <c r="E329" s="17" t="str">
        <f t="shared" si="105"/>
        <v/>
      </c>
      <c r="F329" s="10"/>
      <c r="G329" s="39" t="s">
        <v>70</v>
      </c>
      <c r="H329" s="21" t="str">
        <f t="shared" si="106"/>
        <v/>
      </c>
      <c r="I329" s="20" t="str">
        <f t="shared" si="100"/>
        <v/>
      </c>
      <c r="J329" s="19" t="str">
        <f t="shared" si="108"/>
        <v/>
      </c>
      <c r="K329" s="11" t="str">
        <f t="shared" si="109"/>
        <v/>
      </c>
      <c r="L329" s="11" t="str">
        <f t="shared" si="110"/>
        <v/>
      </c>
      <c r="M329" s="11" t="str">
        <f t="shared" si="111"/>
        <v/>
      </c>
      <c r="N329" s="11" t="str">
        <f t="shared" si="112"/>
        <v/>
      </c>
      <c r="O329" s="11" t="str">
        <f t="shared" si="113"/>
        <v/>
      </c>
      <c r="P329" s="11" t="str">
        <f t="shared" si="101"/>
        <v/>
      </c>
      <c r="Q329" s="11" t="str">
        <f t="shared" si="102"/>
        <v/>
      </c>
      <c r="R329" s="11" t="str">
        <f t="shared" si="103"/>
        <v/>
      </c>
      <c r="S329" s="11"/>
      <c r="T329" s="73" t="str">
        <f t="shared" si="114"/>
        <v/>
      </c>
      <c r="U329" s="73" t="str">
        <f t="shared" si="115"/>
        <v/>
      </c>
      <c r="V329" s="20" t="str">
        <f t="shared" si="107"/>
        <v/>
      </c>
      <c r="X329" s="49" t="str">
        <f t="shared" si="104"/>
        <v/>
      </c>
      <c r="Y329" s="49" t="str">
        <f t="shared" si="116"/>
        <v/>
      </c>
      <c r="Z329" s="49" t="str">
        <f t="shared" si="117"/>
        <v/>
      </c>
      <c r="AA329" s="49" t="str">
        <f t="shared" si="118"/>
        <v/>
      </c>
    </row>
    <row r="330" spans="2:27" ht="12.75" customHeight="1">
      <c r="B330" s="17" t="str">
        <f t="shared" si="98"/>
        <v/>
      </c>
      <c r="C330" s="17" t="str">
        <f>IF(F330="","",INT((F330-SUM(MOD(DATE(YEAR(F330-MOD(F330-2,7)+3),1,2),{1E+99;7})*{1;-1})+5)/7))</f>
        <v/>
      </c>
      <c r="D330" s="18" t="str">
        <f t="shared" si="99"/>
        <v/>
      </c>
      <c r="E330" s="17" t="str">
        <f t="shared" si="105"/>
        <v/>
      </c>
      <c r="F330" s="10"/>
      <c r="G330" s="39" t="s">
        <v>70</v>
      </c>
      <c r="H330" s="21" t="str">
        <f t="shared" si="106"/>
        <v/>
      </c>
      <c r="I330" s="20" t="str">
        <f t="shared" si="100"/>
        <v/>
      </c>
      <c r="J330" s="19" t="str">
        <f t="shared" si="108"/>
        <v/>
      </c>
      <c r="K330" s="11" t="str">
        <f t="shared" si="109"/>
        <v/>
      </c>
      <c r="L330" s="11" t="str">
        <f t="shared" si="110"/>
        <v/>
      </c>
      <c r="M330" s="11" t="str">
        <f t="shared" si="111"/>
        <v/>
      </c>
      <c r="N330" s="11" t="str">
        <f t="shared" si="112"/>
        <v/>
      </c>
      <c r="O330" s="11" t="str">
        <f t="shared" si="113"/>
        <v/>
      </c>
      <c r="P330" s="11" t="str">
        <f t="shared" si="101"/>
        <v/>
      </c>
      <c r="Q330" s="11" t="str">
        <f t="shared" si="102"/>
        <v/>
      </c>
      <c r="R330" s="11" t="str">
        <f t="shared" si="103"/>
        <v/>
      </c>
      <c r="S330" s="11"/>
      <c r="T330" s="73" t="str">
        <f t="shared" si="114"/>
        <v/>
      </c>
      <c r="U330" s="73" t="str">
        <f t="shared" si="115"/>
        <v/>
      </c>
      <c r="V330" s="20" t="str">
        <f t="shared" si="107"/>
        <v/>
      </c>
      <c r="X330" s="49" t="str">
        <f t="shared" si="104"/>
        <v/>
      </c>
      <c r="Y330" s="49" t="str">
        <f t="shared" si="116"/>
        <v/>
      </c>
      <c r="Z330" s="49" t="str">
        <f t="shared" si="117"/>
        <v/>
      </c>
      <c r="AA330" s="49" t="str">
        <f t="shared" si="118"/>
        <v/>
      </c>
    </row>
    <row r="331" spans="2:27" ht="12.75" customHeight="1">
      <c r="B331" s="17" t="str">
        <f t="shared" si="98"/>
        <v/>
      </c>
      <c r="C331" s="17" t="str">
        <f>IF(F331="","",INT((F331-SUM(MOD(DATE(YEAR(F331-MOD(F331-2,7)+3),1,2),{1E+99;7})*{1;-1})+5)/7))</f>
        <v/>
      </c>
      <c r="D331" s="18" t="str">
        <f t="shared" si="99"/>
        <v/>
      </c>
      <c r="E331" s="17" t="str">
        <f t="shared" si="105"/>
        <v/>
      </c>
      <c r="F331" s="10"/>
      <c r="G331" s="39" t="s">
        <v>70</v>
      </c>
      <c r="H331" s="21" t="str">
        <f t="shared" si="106"/>
        <v/>
      </c>
      <c r="I331" s="20" t="str">
        <f t="shared" si="100"/>
        <v/>
      </c>
      <c r="J331" s="19" t="str">
        <f t="shared" si="108"/>
        <v/>
      </c>
      <c r="K331" s="11" t="str">
        <f t="shared" si="109"/>
        <v/>
      </c>
      <c r="L331" s="11" t="str">
        <f t="shared" si="110"/>
        <v/>
      </c>
      <c r="M331" s="11" t="str">
        <f t="shared" si="111"/>
        <v/>
      </c>
      <c r="N331" s="11" t="str">
        <f t="shared" si="112"/>
        <v/>
      </c>
      <c r="O331" s="11" t="str">
        <f t="shared" si="113"/>
        <v/>
      </c>
      <c r="P331" s="11" t="str">
        <f t="shared" si="101"/>
        <v/>
      </c>
      <c r="Q331" s="11" t="str">
        <f t="shared" si="102"/>
        <v/>
      </c>
      <c r="R331" s="11" t="str">
        <f t="shared" si="103"/>
        <v/>
      </c>
      <c r="S331" s="11"/>
      <c r="T331" s="73" t="str">
        <f t="shared" si="114"/>
        <v/>
      </c>
      <c r="U331" s="73" t="str">
        <f t="shared" si="115"/>
        <v/>
      </c>
      <c r="V331" s="20" t="str">
        <f t="shared" si="107"/>
        <v/>
      </c>
      <c r="X331" s="49" t="str">
        <f t="shared" si="104"/>
        <v/>
      </c>
      <c r="Y331" s="49" t="str">
        <f t="shared" si="116"/>
        <v/>
      </c>
      <c r="Z331" s="49" t="str">
        <f t="shared" si="117"/>
        <v/>
      </c>
      <c r="AA331" s="49" t="str">
        <f t="shared" si="118"/>
        <v/>
      </c>
    </row>
    <row r="332" spans="2:27" ht="12.75" customHeight="1">
      <c r="B332" s="17" t="str">
        <f t="shared" si="98"/>
        <v/>
      </c>
      <c r="C332" s="17" t="str">
        <f>IF(F332="","",INT((F332-SUM(MOD(DATE(YEAR(F332-MOD(F332-2,7)+3),1,2),{1E+99;7})*{1;-1})+5)/7))</f>
        <v/>
      </c>
      <c r="D332" s="18" t="str">
        <f t="shared" si="99"/>
        <v/>
      </c>
      <c r="E332" s="17" t="str">
        <f t="shared" si="105"/>
        <v/>
      </c>
      <c r="F332" s="10"/>
      <c r="G332" s="39" t="s">
        <v>70</v>
      </c>
      <c r="H332" s="21" t="str">
        <f t="shared" si="106"/>
        <v/>
      </c>
      <c r="I332" s="20" t="str">
        <f t="shared" si="100"/>
        <v/>
      </c>
      <c r="J332" s="19" t="str">
        <f t="shared" si="108"/>
        <v/>
      </c>
      <c r="K332" s="11" t="str">
        <f t="shared" si="109"/>
        <v/>
      </c>
      <c r="L332" s="11" t="str">
        <f t="shared" si="110"/>
        <v/>
      </c>
      <c r="M332" s="11" t="str">
        <f t="shared" si="111"/>
        <v/>
      </c>
      <c r="N332" s="11" t="str">
        <f t="shared" si="112"/>
        <v/>
      </c>
      <c r="O332" s="11" t="str">
        <f t="shared" si="113"/>
        <v/>
      </c>
      <c r="P332" s="11" t="str">
        <f t="shared" si="101"/>
        <v/>
      </c>
      <c r="Q332" s="11" t="str">
        <f t="shared" si="102"/>
        <v/>
      </c>
      <c r="R332" s="11" t="str">
        <f t="shared" si="103"/>
        <v/>
      </c>
      <c r="S332" s="11"/>
      <c r="T332" s="73" t="str">
        <f t="shared" si="114"/>
        <v/>
      </c>
      <c r="U332" s="73" t="str">
        <f t="shared" si="115"/>
        <v/>
      </c>
      <c r="V332" s="20" t="str">
        <f t="shared" si="107"/>
        <v/>
      </c>
      <c r="X332" s="49" t="str">
        <f t="shared" si="104"/>
        <v/>
      </c>
      <c r="Y332" s="49" t="str">
        <f t="shared" si="116"/>
        <v/>
      </c>
      <c r="Z332" s="49" t="str">
        <f t="shared" si="117"/>
        <v/>
      </c>
      <c r="AA332" s="49" t="str">
        <f t="shared" si="118"/>
        <v/>
      </c>
    </row>
    <row r="333" spans="2:27" ht="12.75" customHeight="1">
      <c r="B333" s="17" t="str">
        <f t="shared" si="98"/>
        <v/>
      </c>
      <c r="C333" s="17" t="str">
        <f>IF(F333="","",INT((F333-SUM(MOD(DATE(YEAR(F333-MOD(F333-2,7)+3),1,2),{1E+99;7})*{1;-1})+5)/7))</f>
        <v/>
      </c>
      <c r="D333" s="18" t="str">
        <f t="shared" si="99"/>
        <v/>
      </c>
      <c r="E333" s="17" t="str">
        <f t="shared" si="105"/>
        <v/>
      </c>
      <c r="F333" s="10"/>
      <c r="G333" s="39" t="s">
        <v>70</v>
      </c>
      <c r="H333" s="21" t="str">
        <f t="shared" si="106"/>
        <v/>
      </c>
      <c r="I333" s="20" t="str">
        <f t="shared" si="100"/>
        <v/>
      </c>
      <c r="J333" s="19" t="str">
        <f t="shared" si="108"/>
        <v/>
      </c>
      <c r="K333" s="11" t="str">
        <f t="shared" si="109"/>
        <v/>
      </c>
      <c r="L333" s="11" t="str">
        <f t="shared" si="110"/>
        <v/>
      </c>
      <c r="M333" s="11" t="str">
        <f t="shared" si="111"/>
        <v/>
      </c>
      <c r="N333" s="11" t="str">
        <f t="shared" si="112"/>
        <v/>
      </c>
      <c r="O333" s="11" t="str">
        <f t="shared" si="113"/>
        <v/>
      </c>
      <c r="P333" s="11" t="str">
        <f t="shared" si="101"/>
        <v/>
      </c>
      <c r="Q333" s="11" t="str">
        <f t="shared" si="102"/>
        <v/>
      </c>
      <c r="R333" s="11" t="str">
        <f t="shared" si="103"/>
        <v/>
      </c>
      <c r="S333" s="11"/>
      <c r="T333" s="73" t="str">
        <f t="shared" si="114"/>
        <v/>
      </c>
      <c r="U333" s="73" t="str">
        <f t="shared" si="115"/>
        <v/>
      </c>
      <c r="V333" s="20" t="str">
        <f t="shared" si="107"/>
        <v/>
      </c>
      <c r="X333" s="49" t="str">
        <f t="shared" si="104"/>
        <v/>
      </c>
      <c r="Y333" s="49" t="str">
        <f t="shared" si="116"/>
        <v/>
      </c>
      <c r="Z333" s="49" t="str">
        <f t="shared" si="117"/>
        <v/>
      </c>
      <c r="AA333" s="49" t="str">
        <f t="shared" si="118"/>
        <v/>
      </c>
    </row>
    <row r="334" spans="2:27" ht="12.75" customHeight="1">
      <c r="B334" s="17" t="str">
        <f t="shared" ref="B334:B397" si="119">IF(F334="","",MONTH(F334))</f>
        <v/>
      </c>
      <c r="C334" s="17" t="str">
        <f>IF(F334="","",INT((F334-SUM(MOD(DATE(YEAR(F334-MOD(F334-2,7)+3),1,2),{1E+99;7})*{1;-1})+5)/7))</f>
        <v/>
      </c>
      <c r="D334" s="18" t="str">
        <f t="shared" ref="D334:D397" si="120">IF(F334="","",F334)</f>
        <v/>
      </c>
      <c r="E334" s="17" t="str">
        <f t="shared" si="105"/>
        <v/>
      </c>
      <c r="F334" s="10"/>
      <c r="G334" s="39" t="s">
        <v>70</v>
      </c>
      <c r="H334" s="21" t="str">
        <f t="shared" si="106"/>
        <v/>
      </c>
      <c r="I334" s="20" t="str">
        <f t="shared" ref="I334:I397" si="121">IF(J334="","",IF(F333="","",J334-H334))</f>
        <v/>
      </c>
      <c r="J334" s="19" t="str">
        <f t="shared" si="108"/>
        <v/>
      </c>
      <c r="K334" s="11" t="str">
        <f t="shared" si="109"/>
        <v/>
      </c>
      <c r="L334" s="11" t="str">
        <f t="shared" si="110"/>
        <v/>
      </c>
      <c r="M334" s="11" t="str">
        <f t="shared" si="111"/>
        <v/>
      </c>
      <c r="N334" s="11" t="str">
        <f t="shared" si="112"/>
        <v/>
      </c>
      <c r="O334" s="11" t="str">
        <f t="shared" si="113"/>
        <v/>
      </c>
      <c r="P334" s="11" t="str">
        <f t="shared" ref="P334:P397" si="122">IF(G334="Ritcode","",VLOOKUP(G334,TabelStandaardRitten,8,FALSE))</f>
        <v/>
      </c>
      <c r="Q334" s="11" t="str">
        <f t="shared" ref="Q334:Q397" si="123">IF(G334="Ritcode","",VLOOKUP(G334,TabelStandaardRitten,9,FALSE))</f>
        <v/>
      </c>
      <c r="R334" s="11" t="str">
        <f t="shared" ref="R334:R397" si="124">IF(G334="Ritcode","",IF(VLOOKUP(G334,TabelStandaardRitten,10,FALSE)="","",VLOOKUP(G334,TabelStandaardRitten,10,FALSE)))</f>
        <v/>
      </c>
      <c r="S334" s="11"/>
      <c r="T334" s="73" t="str">
        <f t="shared" si="114"/>
        <v/>
      </c>
      <c r="U334" s="73" t="str">
        <f t="shared" si="115"/>
        <v/>
      </c>
      <c r="V334" s="20" t="str">
        <f t="shared" si="107"/>
        <v/>
      </c>
      <c r="X334" s="49" t="str">
        <f t="shared" ref="X334:X397" si="125">IF(G334="Ritcode","",VLOOKUP(G334,TabelStandaardRitten,3,FALSE))</f>
        <v/>
      </c>
      <c r="Y334" s="49" t="str">
        <f t="shared" si="116"/>
        <v/>
      </c>
      <c r="Z334" s="49" t="str">
        <f t="shared" si="117"/>
        <v/>
      </c>
      <c r="AA334" s="49" t="str">
        <f t="shared" si="118"/>
        <v/>
      </c>
    </row>
    <row r="335" spans="2:27" ht="12.75" customHeight="1">
      <c r="B335" s="17" t="str">
        <f t="shared" si="119"/>
        <v/>
      </c>
      <c r="C335" s="17" t="str">
        <f>IF(F335="","",INT((F335-SUM(MOD(DATE(YEAR(F335-MOD(F335-2,7)+3),1,2),{1E+99;7})*{1;-1})+5)/7))</f>
        <v/>
      </c>
      <c r="D335" s="18" t="str">
        <f t="shared" si="120"/>
        <v/>
      </c>
      <c r="E335" s="17" t="str">
        <f t="shared" ref="E335:E398" si="126">IF(F335="","",IF(F335=F334,E334+1,1))</f>
        <v/>
      </c>
      <c r="F335" s="10"/>
      <c r="G335" s="39" t="s">
        <v>70</v>
      </c>
      <c r="H335" s="21" t="str">
        <f t="shared" ref="H335:H398" si="127">IF(F335="","",J334)</f>
        <v/>
      </c>
      <c r="I335" s="20" t="str">
        <f t="shared" si="121"/>
        <v/>
      </c>
      <c r="J335" s="19" t="str">
        <f t="shared" si="108"/>
        <v/>
      </c>
      <c r="K335" s="11" t="str">
        <f t="shared" si="109"/>
        <v/>
      </c>
      <c r="L335" s="11" t="str">
        <f t="shared" si="110"/>
        <v/>
      </c>
      <c r="M335" s="11" t="str">
        <f t="shared" si="111"/>
        <v/>
      </c>
      <c r="N335" s="11" t="str">
        <f t="shared" si="112"/>
        <v/>
      </c>
      <c r="O335" s="11" t="str">
        <f t="shared" si="113"/>
        <v/>
      </c>
      <c r="P335" s="11" t="str">
        <f t="shared" si="122"/>
        <v/>
      </c>
      <c r="Q335" s="11" t="str">
        <f t="shared" si="123"/>
        <v/>
      </c>
      <c r="R335" s="11" t="str">
        <f t="shared" si="124"/>
        <v/>
      </c>
      <c r="S335" s="11"/>
      <c r="T335" s="73" t="str">
        <f t="shared" si="114"/>
        <v/>
      </c>
      <c r="U335" s="73" t="str">
        <f t="shared" si="115"/>
        <v/>
      </c>
      <c r="V335" s="20" t="str">
        <f t="shared" ref="V335:V398" si="128">IF(I335="","",I335+V334)</f>
        <v/>
      </c>
      <c r="X335" s="49" t="str">
        <f t="shared" si="125"/>
        <v/>
      </c>
      <c r="Y335" s="49" t="str">
        <f t="shared" si="116"/>
        <v/>
      </c>
      <c r="Z335" s="49" t="str">
        <f t="shared" si="117"/>
        <v/>
      </c>
      <c r="AA335" s="49" t="str">
        <f t="shared" si="118"/>
        <v/>
      </c>
    </row>
    <row r="336" spans="2:27" ht="12.75" customHeight="1">
      <c r="B336" s="17" t="str">
        <f t="shared" si="119"/>
        <v/>
      </c>
      <c r="C336" s="17" t="str">
        <f>IF(F336="","",INT((F336-SUM(MOD(DATE(YEAR(F336-MOD(F336-2,7)+3),1,2),{1E+99;7})*{1;-1})+5)/7))</f>
        <v/>
      </c>
      <c r="D336" s="18" t="str">
        <f t="shared" si="120"/>
        <v/>
      </c>
      <c r="E336" s="17" t="str">
        <f t="shared" si="126"/>
        <v/>
      </c>
      <c r="F336" s="10"/>
      <c r="G336" s="39" t="s">
        <v>70</v>
      </c>
      <c r="H336" s="21" t="str">
        <f t="shared" si="127"/>
        <v/>
      </c>
      <c r="I336" s="20" t="str">
        <f t="shared" si="121"/>
        <v/>
      </c>
      <c r="J336" s="19" t="str">
        <f t="shared" si="108"/>
        <v/>
      </c>
      <c r="K336" s="11" t="str">
        <f t="shared" si="109"/>
        <v/>
      </c>
      <c r="L336" s="11" t="str">
        <f t="shared" si="110"/>
        <v/>
      </c>
      <c r="M336" s="11" t="str">
        <f t="shared" si="111"/>
        <v/>
      </c>
      <c r="N336" s="11" t="str">
        <f t="shared" si="112"/>
        <v/>
      </c>
      <c r="O336" s="11" t="str">
        <f t="shared" si="113"/>
        <v/>
      </c>
      <c r="P336" s="11" t="str">
        <f t="shared" si="122"/>
        <v/>
      </c>
      <c r="Q336" s="11" t="str">
        <f t="shared" si="123"/>
        <v/>
      </c>
      <c r="R336" s="11" t="str">
        <f t="shared" si="124"/>
        <v/>
      </c>
      <c r="S336" s="11"/>
      <c r="T336" s="73" t="str">
        <f t="shared" si="114"/>
        <v/>
      </c>
      <c r="U336" s="73" t="str">
        <f t="shared" si="115"/>
        <v/>
      </c>
      <c r="V336" s="20" t="str">
        <f t="shared" si="128"/>
        <v/>
      </c>
      <c r="X336" s="49" t="str">
        <f t="shared" si="125"/>
        <v/>
      </c>
      <c r="Y336" s="49" t="str">
        <f t="shared" si="116"/>
        <v/>
      </c>
      <c r="Z336" s="49" t="str">
        <f t="shared" si="117"/>
        <v/>
      </c>
      <c r="AA336" s="49" t="str">
        <f t="shared" si="118"/>
        <v/>
      </c>
    </row>
    <row r="337" spans="2:27" ht="12.75" customHeight="1">
      <c r="B337" s="17" t="str">
        <f t="shared" si="119"/>
        <v/>
      </c>
      <c r="C337" s="17" t="str">
        <f>IF(F337="","",INT((F337-SUM(MOD(DATE(YEAR(F337-MOD(F337-2,7)+3),1,2),{1E+99;7})*{1;-1})+5)/7))</f>
        <v/>
      </c>
      <c r="D337" s="18" t="str">
        <f t="shared" si="120"/>
        <v/>
      </c>
      <c r="E337" s="17" t="str">
        <f t="shared" si="126"/>
        <v/>
      </c>
      <c r="F337" s="10"/>
      <c r="G337" s="39" t="s">
        <v>70</v>
      </c>
      <c r="H337" s="21" t="str">
        <f t="shared" si="127"/>
        <v/>
      </c>
      <c r="I337" s="20" t="str">
        <f t="shared" si="121"/>
        <v/>
      </c>
      <c r="J337" s="19" t="str">
        <f t="shared" si="108"/>
        <v/>
      </c>
      <c r="K337" s="11" t="str">
        <f t="shared" si="109"/>
        <v/>
      </c>
      <c r="L337" s="11" t="str">
        <f t="shared" si="110"/>
        <v/>
      </c>
      <c r="M337" s="11" t="str">
        <f t="shared" si="111"/>
        <v/>
      </c>
      <c r="N337" s="11" t="str">
        <f t="shared" si="112"/>
        <v/>
      </c>
      <c r="O337" s="11" t="str">
        <f t="shared" si="113"/>
        <v/>
      </c>
      <c r="P337" s="11" t="str">
        <f t="shared" si="122"/>
        <v/>
      </c>
      <c r="Q337" s="11" t="str">
        <f t="shared" si="123"/>
        <v/>
      </c>
      <c r="R337" s="11" t="str">
        <f t="shared" si="124"/>
        <v/>
      </c>
      <c r="S337" s="11"/>
      <c r="T337" s="73" t="str">
        <f t="shared" si="114"/>
        <v/>
      </c>
      <c r="U337" s="73" t="str">
        <f t="shared" si="115"/>
        <v/>
      </c>
      <c r="V337" s="20" t="str">
        <f t="shared" si="128"/>
        <v/>
      </c>
      <c r="X337" s="49" t="str">
        <f t="shared" si="125"/>
        <v/>
      </c>
      <c r="Y337" s="49" t="str">
        <f t="shared" si="116"/>
        <v/>
      </c>
      <c r="Z337" s="49" t="str">
        <f t="shared" si="117"/>
        <v/>
      </c>
      <c r="AA337" s="49" t="str">
        <f t="shared" si="118"/>
        <v/>
      </c>
    </row>
    <row r="338" spans="2:27" ht="12.75" customHeight="1">
      <c r="B338" s="17" t="str">
        <f t="shared" si="119"/>
        <v/>
      </c>
      <c r="C338" s="17" t="str">
        <f>IF(F338="","",INT((F338-SUM(MOD(DATE(YEAR(F338-MOD(F338-2,7)+3),1,2),{1E+99;7})*{1;-1})+5)/7))</f>
        <v/>
      </c>
      <c r="D338" s="18" t="str">
        <f t="shared" si="120"/>
        <v/>
      </c>
      <c r="E338" s="17" t="str">
        <f t="shared" si="126"/>
        <v/>
      </c>
      <c r="F338" s="10"/>
      <c r="G338" s="39" t="s">
        <v>70</v>
      </c>
      <c r="H338" s="21" t="str">
        <f t="shared" si="127"/>
        <v/>
      </c>
      <c r="I338" s="20" t="str">
        <f t="shared" si="121"/>
        <v/>
      </c>
      <c r="J338" s="19" t="str">
        <f t="shared" si="108"/>
        <v/>
      </c>
      <c r="K338" s="11" t="str">
        <f t="shared" si="109"/>
        <v/>
      </c>
      <c r="L338" s="11" t="str">
        <f t="shared" si="110"/>
        <v/>
      </c>
      <c r="M338" s="11" t="str">
        <f t="shared" si="111"/>
        <v/>
      </c>
      <c r="N338" s="11" t="str">
        <f t="shared" si="112"/>
        <v/>
      </c>
      <c r="O338" s="11" t="str">
        <f t="shared" si="113"/>
        <v/>
      </c>
      <c r="P338" s="11" t="str">
        <f t="shared" si="122"/>
        <v/>
      </c>
      <c r="Q338" s="11" t="str">
        <f t="shared" si="123"/>
        <v/>
      </c>
      <c r="R338" s="11" t="str">
        <f t="shared" si="124"/>
        <v/>
      </c>
      <c r="S338" s="11"/>
      <c r="T338" s="73" t="str">
        <f t="shared" si="114"/>
        <v/>
      </c>
      <c r="U338" s="73" t="str">
        <f t="shared" si="115"/>
        <v/>
      </c>
      <c r="V338" s="20" t="str">
        <f t="shared" si="128"/>
        <v/>
      </c>
      <c r="X338" s="49" t="str">
        <f t="shared" si="125"/>
        <v/>
      </c>
      <c r="Y338" s="49" t="str">
        <f t="shared" si="116"/>
        <v/>
      </c>
      <c r="Z338" s="49" t="str">
        <f t="shared" si="117"/>
        <v/>
      </c>
      <c r="AA338" s="49" t="str">
        <f t="shared" si="118"/>
        <v/>
      </c>
    </row>
    <row r="339" spans="2:27" ht="12.75" customHeight="1">
      <c r="B339" s="17" t="str">
        <f t="shared" si="119"/>
        <v/>
      </c>
      <c r="C339" s="17" t="str">
        <f>IF(F339="","",INT((F339-SUM(MOD(DATE(YEAR(F339-MOD(F339-2,7)+3),1,2),{1E+99;7})*{1;-1})+5)/7))</f>
        <v/>
      </c>
      <c r="D339" s="18" t="str">
        <f t="shared" si="120"/>
        <v/>
      </c>
      <c r="E339" s="17" t="str">
        <f t="shared" si="126"/>
        <v/>
      </c>
      <c r="F339" s="10"/>
      <c r="G339" s="39" t="s">
        <v>70</v>
      </c>
      <c r="H339" s="21" t="str">
        <f t="shared" si="127"/>
        <v/>
      </c>
      <c r="I339" s="20" t="str">
        <f t="shared" si="121"/>
        <v/>
      </c>
      <c r="J339" s="19" t="str">
        <f t="shared" si="108"/>
        <v/>
      </c>
      <c r="K339" s="11" t="str">
        <f t="shared" si="109"/>
        <v/>
      </c>
      <c r="L339" s="11" t="str">
        <f t="shared" si="110"/>
        <v/>
      </c>
      <c r="M339" s="11" t="str">
        <f t="shared" si="111"/>
        <v/>
      </c>
      <c r="N339" s="11" t="str">
        <f t="shared" si="112"/>
        <v/>
      </c>
      <c r="O339" s="11" t="str">
        <f t="shared" si="113"/>
        <v/>
      </c>
      <c r="P339" s="11" t="str">
        <f t="shared" si="122"/>
        <v/>
      </c>
      <c r="Q339" s="11" t="str">
        <f t="shared" si="123"/>
        <v/>
      </c>
      <c r="R339" s="11" t="str">
        <f t="shared" si="124"/>
        <v/>
      </c>
      <c r="S339" s="11"/>
      <c r="T339" s="73" t="str">
        <f t="shared" si="114"/>
        <v/>
      </c>
      <c r="U339" s="73" t="str">
        <f t="shared" si="115"/>
        <v/>
      </c>
      <c r="V339" s="20" t="str">
        <f t="shared" si="128"/>
        <v/>
      </c>
      <c r="X339" s="49" t="str">
        <f t="shared" si="125"/>
        <v/>
      </c>
      <c r="Y339" s="49" t="str">
        <f t="shared" si="116"/>
        <v/>
      </c>
      <c r="Z339" s="49" t="str">
        <f t="shared" si="117"/>
        <v/>
      </c>
      <c r="AA339" s="49" t="str">
        <f t="shared" si="118"/>
        <v/>
      </c>
    </row>
    <row r="340" spans="2:27" ht="12.75" customHeight="1">
      <c r="B340" s="17" t="str">
        <f t="shared" si="119"/>
        <v/>
      </c>
      <c r="C340" s="17" t="str">
        <f>IF(F340="","",INT((F340-SUM(MOD(DATE(YEAR(F340-MOD(F340-2,7)+3),1,2),{1E+99;7})*{1;-1})+5)/7))</f>
        <v/>
      </c>
      <c r="D340" s="18" t="str">
        <f t="shared" si="120"/>
        <v/>
      </c>
      <c r="E340" s="17" t="str">
        <f t="shared" si="126"/>
        <v/>
      </c>
      <c r="F340" s="10"/>
      <c r="G340" s="39" t="s">
        <v>70</v>
      </c>
      <c r="H340" s="21" t="str">
        <f t="shared" si="127"/>
        <v/>
      </c>
      <c r="I340" s="20" t="str">
        <f t="shared" si="121"/>
        <v/>
      </c>
      <c r="J340" s="19" t="str">
        <f t="shared" si="108"/>
        <v/>
      </c>
      <c r="K340" s="11" t="str">
        <f t="shared" si="109"/>
        <v/>
      </c>
      <c r="L340" s="11" t="str">
        <f t="shared" si="110"/>
        <v/>
      </c>
      <c r="M340" s="11" t="str">
        <f t="shared" si="111"/>
        <v/>
      </c>
      <c r="N340" s="11" t="str">
        <f t="shared" si="112"/>
        <v/>
      </c>
      <c r="O340" s="11" t="str">
        <f t="shared" si="113"/>
        <v/>
      </c>
      <c r="P340" s="11" t="str">
        <f t="shared" si="122"/>
        <v/>
      </c>
      <c r="Q340" s="11" t="str">
        <f t="shared" si="123"/>
        <v/>
      </c>
      <c r="R340" s="11" t="str">
        <f t="shared" si="124"/>
        <v/>
      </c>
      <c r="S340" s="11"/>
      <c r="T340" s="73" t="str">
        <f t="shared" si="114"/>
        <v/>
      </c>
      <c r="U340" s="73" t="str">
        <f t="shared" si="115"/>
        <v/>
      </c>
      <c r="V340" s="20" t="str">
        <f t="shared" si="128"/>
        <v/>
      </c>
      <c r="X340" s="49" t="str">
        <f t="shared" si="125"/>
        <v/>
      </c>
      <c r="Y340" s="49" t="str">
        <f t="shared" si="116"/>
        <v/>
      </c>
      <c r="Z340" s="49" t="str">
        <f t="shared" si="117"/>
        <v/>
      </c>
      <c r="AA340" s="49" t="str">
        <f t="shared" si="118"/>
        <v/>
      </c>
    </row>
    <row r="341" spans="2:27" ht="12.75" customHeight="1">
      <c r="B341" s="17" t="str">
        <f t="shared" si="119"/>
        <v/>
      </c>
      <c r="C341" s="17" t="str">
        <f>IF(F341="","",INT((F341-SUM(MOD(DATE(YEAR(F341-MOD(F341-2,7)+3),1,2),{1E+99;7})*{1;-1})+5)/7))</f>
        <v/>
      </c>
      <c r="D341" s="18" t="str">
        <f t="shared" si="120"/>
        <v/>
      </c>
      <c r="E341" s="17" t="str">
        <f t="shared" si="126"/>
        <v/>
      </c>
      <c r="F341" s="10"/>
      <c r="G341" s="39" t="s">
        <v>70</v>
      </c>
      <c r="H341" s="21" t="str">
        <f t="shared" si="127"/>
        <v/>
      </c>
      <c r="I341" s="20" t="str">
        <f t="shared" si="121"/>
        <v/>
      </c>
      <c r="J341" s="19" t="str">
        <f t="shared" si="108"/>
        <v/>
      </c>
      <c r="K341" s="11" t="str">
        <f t="shared" si="109"/>
        <v/>
      </c>
      <c r="L341" s="11" t="str">
        <f t="shared" si="110"/>
        <v/>
      </c>
      <c r="M341" s="11" t="str">
        <f t="shared" si="111"/>
        <v/>
      </c>
      <c r="N341" s="11" t="str">
        <f t="shared" si="112"/>
        <v/>
      </c>
      <c r="O341" s="11" t="str">
        <f t="shared" si="113"/>
        <v/>
      </c>
      <c r="P341" s="11" t="str">
        <f t="shared" si="122"/>
        <v/>
      </c>
      <c r="Q341" s="11" t="str">
        <f t="shared" si="123"/>
        <v/>
      </c>
      <c r="R341" s="11" t="str">
        <f t="shared" si="124"/>
        <v/>
      </c>
      <c r="S341" s="11"/>
      <c r="T341" s="73" t="str">
        <f t="shared" si="114"/>
        <v/>
      </c>
      <c r="U341" s="73" t="str">
        <f t="shared" si="115"/>
        <v/>
      </c>
      <c r="V341" s="20" t="str">
        <f t="shared" si="128"/>
        <v/>
      </c>
      <c r="X341" s="49" t="str">
        <f t="shared" si="125"/>
        <v/>
      </c>
      <c r="Y341" s="49" t="str">
        <f t="shared" si="116"/>
        <v/>
      </c>
      <c r="Z341" s="49" t="str">
        <f t="shared" si="117"/>
        <v/>
      </c>
      <c r="AA341" s="49" t="str">
        <f t="shared" si="118"/>
        <v/>
      </c>
    </row>
    <row r="342" spans="2:27" ht="12.75" customHeight="1">
      <c r="B342" s="17" t="str">
        <f t="shared" si="119"/>
        <v/>
      </c>
      <c r="C342" s="17" t="str">
        <f>IF(F342="","",INT((F342-SUM(MOD(DATE(YEAR(F342-MOD(F342-2,7)+3),1,2),{1E+99;7})*{1;-1})+5)/7))</f>
        <v/>
      </c>
      <c r="D342" s="18" t="str">
        <f t="shared" si="120"/>
        <v/>
      </c>
      <c r="E342" s="17" t="str">
        <f t="shared" si="126"/>
        <v/>
      </c>
      <c r="F342" s="10"/>
      <c r="G342" s="39" t="s">
        <v>70</v>
      </c>
      <c r="H342" s="21" t="str">
        <f t="shared" si="127"/>
        <v/>
      </c>
      <c r="I342" s="20" t="str">
        <f t="shared" si="121"/>
        <v/>
      </c>
      <c r="J342" s="19" t="str">
        <f t="shared" si="108"/>
        <v/>
      </c>
      <c r="K342" s="11" t="str">
        <f t="shared" si="109"/>
        <v/>
      </c>
      <c r="L342" s="11" t="str">
        <f t="shared" si="110"/>
        <v/>
      </c>
      <c r="M342" s="11" t="str">
        <f t="shared" si="111"/>
        <v/>
      </c>
      <c r="N342" s="11" t="str">
        <f t="shared" si="112"/>
        <v/>
      </c>
      <c r="O342" s="11" t="str">
        <f t="shared" si="113"/>
        <v/>
      </c>
      <c r="P342" s="11" t="str">
        <f t="shared" si="122"/>
        <v/>
      </c>
      <c r="Q342" s="11" t="str">
        <f t="shared" si="123"/>
        <v/>
      </c>
      <c r="R342" s="11" t="str">
        <f t="shared" si="124"/>
        <v/>
      </c>
      <c r="S342" s="11"/>
      <c r="T342" s="73" t="str">
        <f t="shared" si="114"/>
        <v/>
      </c>
      <c r="U342" s="73" t="str">
        <f t="shared" si="115"/>
        <v/>
      </c>
      <c r="V342" s="20" t="str">
        <f t="shared" si="128"/>
        <v/>
      </c>
      <c r="X342" s="49" t="str">
        <f t="shared" si="125"/>
        <v/>
      </c>
      <c r="Y342" s="49" t="str">
        <f t="shared" si="116"/>
        <v/>
      </c>
      <c r="Z342" s="49" t="str">
        <f t="shared" si="117"/>
        <v/>
      </c>
      <c r="AA342" s="49" t="str">
        <f t="shared" si="118"/>
        <v/>
      </c>
    </row>
    <row r="343" spans="2:27" ht="12.75" customHeight="1">
      <c r="B343" s="17" t="str">
        <f t="shared" si="119"/>
        <v/>
      </c>
      <c r="C343" s="17" t="str">
        <f>IF(F343="","",INT((F343-SUM(MOD(DATE(YEAR(F343-MOD(F343-2,7)+3),1,2),{1E+99;7})*{1;-1})+5)/7))</f>
        <v/>
      </c>
      <c r="D343" s="18" t="str">
        <f t="shared" si="120"/>
        <v/>
      </c>
      <c r="E343" s="17" t="str">
        <f t="shared" si="126"/>
        <v/>
      </c>
      <c r="F343" s="10"/>
      <c r="G343" s="39" t="s">
        <v>70</v>
      </c>
      <c r="H343" s="21" t="str">
        <f t="shared" si="127"/>
        <v/>
      </c>
      <c r="I343" s="20" t="str">
        <f t="shared" si="121"/>
        <v/>
      </c>
      <c r="J343" s="19" t="str">
        <f t="shared" si="108"/>
        <v/>
      </c>
      <c r="K343" s="11" t="str">
        <f t="shared" si="109"/>
        <v/>
      </c>
      <c r="L343" s="11" t="str">
        <f t="shared" si="110"/>
        <v/>
      </c>
      <c r="M343" s="11" t="str">
        <f t="shared" si="111"/>
        <v/>
      </c>
      <c r="N343" s="11" t="str">
        <f t="shared" si="112"/>
        <v/>
      </c>
      <c r="O343" s="11" t="str">
        <f t="shared" si="113"/>
        <v/>
      </c>
      <c r="P343" s="11" t="str">
        <f t="shared" si="122"/>
        <v/>
      </c>
      <c r="Q343" s="11" t="str">
        <f t="shared" si="123"/>
        <v/>
      </c>
      <c r="R343" s="11" t="str">
        <f t="shared" si="124"/>
        <v/>
      </c>
      <c r="S343" s="11"/>
      <c r="T343" s="73" t="str">
        <f t="shared" si="114"/>
        <v/>
      </c>
      <c r="U343" s="73" t="str">
        <f t="shared" si="115"/>
        <v/>
      </c>
      <c r="V343" s="20" t="str">
        <f t="shared" si="128"/>
        <v/>
      </c>
      <c r="X343" s="49" t="str">
        <f t="shared" si="125"/>
        <v/>
      </c>
      <c r="Y343" s="49" t="str">
        <f t="shared" si="116"/>
        <v/>
      </c>
      <c r="Z343" s="49" t="str">
        <f t="shared" si="117"/>
        <v/>
      </c>
      <c r="AA343" s="49" t="str">
        <f t="shared" si="118"/>
        <v/>
      </c>
    </row>
    <row r="344" spans="2:27" ht="12.75" customHeight="1">
      <c r="B344" s="17" t="str">
        <f t="shared" si="119"/>
        <v/>
      </c>
      <c r="C344" s="17" t="str">
        <f>IF(F344="","",INT((F344-SUM(MOD(DATE(YEAR(F344-MOD(F344-2,7)+3),1,2),{1E+99;7})*{1;-1})+5)/7))</f>
        <v/>
      </c>
      <c r="D344" s="18" t="str">
        <f t="shared" si="120"/>
        <v/>
      </c>
      <c r="E344" s="17" t="str">
        <f t="shared" si="126"/>
        <v/>
      </c>
      <c r="F344" s="10"/>
      <c r="G344" s="39" t="s">
        <v>70</v>
      </c>
      <c r="H344" s="21" t="str">
        <f t="shared" si="127"/>
        <v/>
      </c>
      <c r="I344" s="20" t="str">
        <f t="shared" si="121"/>
        <v/>
      </c>
      <c r="J344" s="19" t="str">
        <f t="shared" si="108"/>
        <v/>
      </c>
      <c r="K344" s="11" t="str">
        <f t="shared" si="109"/>
        <v/>
      </c>
      <c r="L344" s="11" t="str">
        <f t="shared" si="110"/>
        <v/>
      </c>
      <c r="M344" s="11" t="str">
        <f t="shared" si="111"/>
        <v/>
      </c>
      <c r="N344" s="11" t="str">
        <f t="shared" si="112"/>
        <v/>
      </c>
      <c r="O344" s="11" t="str">
        <f t="shared" si="113"/>
        <v/>
      </c>
      <c r="P344" s="11" t="str">
        <f t="shared" si="122"/>
        <v/>
      </c>
      <c r="Q344" s="11" t="str">
        <f t="shared" si="123"/>
        <v/>
      </c>
      <c r="R344" s="11" t="str">
        <f t="shared" si="124"/>
        <v/>
      </c>
      <c r="S344" s="11"/>
      <c r="T344" s="73" t="str">
        <f t="shared" si="114"/>
        <v/>
      </c>
      <c r="U344" s="73" t="str">
        <f t="shared" si="115"/>
        <v/>
      </c>
      <c r="V344" s="20" t="str">
        <f t="shared" si="128"/>
        <v/>
      </c>
      <c r="X344" s="49" t="str">
        <f t="shared" si="125"/>
        <v/>
      </c>
      <c r="Y344" s="49" t="str">
        <f t="shared" si="116"/>
        <v/>
      </c>
      <c r="Z344" s="49" t="str">
        <f t="shared" si="117"/>
        <v/>
      </c>
      <c r="AA344" s="49" t="str">
        <f t="shared" si="118"/>
        <v/>
      </c>
    </row>
    <row r="345" spans="2:27" ht="12.75" customHeight="1">
      <c r="B345" s="17" t="str">
        <f t="shared" si="119"/>
        <v/>
      </c>
      <c r="C345" s="17" t="str">
        <f>IF(F345="","",INT((F345-SUM(MOD(DATE(YEAR(F345-MOD(F345-2,7)+3),1,2),{1E+99;7})*{1;-1})+5)/7))</f>
        <v/>
      </c>
      <c r="D345" s="18" t="str">
        <f t="shared" si="120"/>
        <v/>
      </c>
      <c r="E345" s="17" t="str">
        <f t="shared" si="126"/>
        <v/>
      </c>
      <c r="F345" s="10"/>
      <c r="G345" s="39" t="s">
        <v>70</v>
      </c>
      <c r="H345" s="21" t="str">
        <f t="shared" si="127"/>
        <v/>
      </c>
      <c r="I345" s="20" t="str">
        <f t="shared" si="121"/>
        <v/>
      </c>
      <c r="J345" s="19" t="str">
        <f t="shared" si="108"/>
        <v/>
      </c>
      <c r="K345" s="11" t="str">
        <f t="shared" si="109"/>
        <v/>
      </c>
      <c r="L345" s="11" t="str">
        <f t="shared" si="110"/>
        <v/>
      </c>
      <c r="M345" s="11" t="str">
        <f t="shared" si="111"/>
        <v/>
      </c>
      <c r="N345" s="11" t="str">
        <f t="shared" si="112"/>
        <v/>
      </c>
      <c r="O345" s="11" t="str">
        <f t="shared" si="113"/>
        <v/>
      </c>
      <c r="P345" s="11" t="str">
        <f t="shared" si="122"/>
        <v/>
      </c>
      <c r="Q345" s="11" t="str">
        <f t="shared" si="123"/>
        <v/>
      </c>
      <c r="R345" s="11" t="str">
        <f t="shared" si="124"/>
        <v/>
      </c>
      <c r="S345" s="11"/>
      <c r="T345" s="73" t="str">
        <f t="shared" si="114"/>
        <v/>
      </c>
      <c r="U345" s="73" t="str">
        <f t="shared" si="115"/>
        <v/>
      </c>
      <c r="V345" s="20" t="str">
        <f t="shared" si="128"/>
        <v/>
      </c>
      <c r="X345" s="49" t="str">
        <f t="shared" si="125"/>
        <v/>
      </c>
      <c r="Y345" s="49" t="str">
        <f t="shared" si="116"/>
        <v/>
      </c>
      <c r="Z345" s="49" t="str">
        <f t="shared" si="117"/>
        <v/>
      </c>
      <c r="AA345" s="49" t="str">
        <f t="shared" si="118"/>
        <v/>
      </c>
    </row>
    <row r="346" spans="2:27" ht="12.75" customHeight="1">
      <c r="B346" s="17" t="str">
        <f t="shared" si="119"/>
        <v/>
      </c>
      <c r="C346" s="17" t="str">
        <f>IF(F346="","",INT((F346-SUM(MOD(DATE(YEAR(F346-MOD(F346-2,7)+3),1,2),{1E+99;7})*{1;-1})+5)/7))</f>
        <v/>
      </c>
      <c r="D346" s="18" t="str">
        <f t="shared" si="120"/>
        <v/>
      </c>
      <c r="E346" s="17" t="str">
        <f t="shared" si="126"/>
        <v/>
      </c>
      <c r="F346" s="10"/>
      <c r="G346" s="39" t="s">
        <v>70</v>
      </c>
      <c r="H346" s="21" t="str">
        <f t="shared" si="127"/>
        <v/>
      </c>
      <c r="I346" s="20" t="str">
        <f t="shared" si="121"/>
        <v/>
      </c>
      <c r="J346" s="19" t="str">
        <f t="shared" si="108"/>
        <v/>
      </c>
      <c r="K346" s="11" t="str">
        <f t="shared" si="109"/>
        <v/>
      </c>
      <c r="L346" s="11" t="str">
        <f t="shared" si="110"/>
        <v/>
      </c>
      <c r="M346" s="11" t="str">
        <f t="shared" si="111"/>
        <v/>
      </c>
      <c r="N346" s="11" t="str">
        <f t="shared" si="112"/>
        <v/>
      </c>
      <c r="O346" s="11" t="str">
        <f t="shared" si="113"/>
        <v/>
      </c>
      <c r="P346" s="11" t="str">
        <f t="shared" si="122"/>
        <v/>
      </c>
      <c r="Q346" s="11" t="str">
        <f t="shared" si="123"/>
        <v/>
      </c>
      <c r="R346" s="11" t="str">
        <f t="shared" si="124"/>
        <v/>
      </c>
      <c r="S346" s="11"/>
      <c r="T346" s="73" t="str">
        <f t="shared" si="114"/>
        <v/>
      </c>
      <c r="U346" s="73" t="str">
        <f t="shared" si="115"/>
        <v/>
      </c>
      <c r="V346" s="20" t="str">
        <f t="shared" si="128"/>
        <v/>
      </c>
      <c r="X346" s="49" t="str">
        <f t="shared" si="125"/>
        <v/>
      </c>
      <c r="Y346" s="49" t="str">
        <f t="shared" si="116"/>
        <v/>
      </c>
      <c r="Z346" s="49" t="str">
        <f t="shared" si="117"/>
        <v/>
      </c>
      <c r="AA346" s="49" t="str">
        <f t="shared" si="118"/>
        <v/>
      </c>
    </row>
    <row r="347" spans="2:27" ht="12.75" customHeight="1">
      <c r="B347" s="17" t="str">
        <f t="shared" si="119"/>
        <v/>
      </c>
      <c r="C347" s="17" t="str">
        <f>IF(F347="","",INT((F347-SUM(MOD(DATE(YEAR(F347-MOD(F347-2,7)+3),1,2),{1E+99;7})*{1;-1})+5)/7))</f>
        <v/>
      </c>
      <c r="D347" s="18" t="str">
        <f t="shared" si="120"/>
        <v/>
      </c>
      <c r="E347" s="17" t="str">
        <f t="shared" si="126"/>
        <v/>
      </c>
      <c r="F347" s="10"/>
      <c r="G347" s="39" t="s">
        <v>70</v>
      </c>
      <c r="H347" s="21" t="str">
        <f t="shared" si="127"/>
        <v/>
      </c>
      <c r="I347" s="20" t="str">
        <f t="shared" si="121"/>
        <v/>
      </c>
      <c r="J347" s="19" t="str">
        <f t="shared" si="108"/>
        <v/>
      </c>
      <c r="K347" s="11" t="str">
        <f t="shared" si="109"/>
        <v/>
      </c>
      <c r="L347" s="11" t="str">
        <f t="shared" si="110"/>
        <v/>
      </c>
      <c r="M347" s="11" t="str">
        <f t="shared" si="111"/>
        <v/>
      </c>
      <c r="N347" s="11" t="str">
        <f t="shared" si="112"/>
        <v/>
      </c>
      <c r="O347" s="11" t="str">
        <f t="shared" si="113"/>
        <v/>
      </c>
      <c r="P347" s="11" t="str">
        <f t="shared" si="122"/>
        <v/>
      </c>
      <c r="Q347" s="11" t="str">
        <f t="shared" si="123"/>
        <v/>
      </c>
      <c r="R347" s="11" t="str">
        <f t="shared" si="124"/>
        <v/>
      </c>
      <c r="S347" s="11"/>
      <c r="T347" s="73" t="str">
        <f t="shared" si="114"/>
        <v/>
      </c>
      <c r="U347" s="73" t="str">
        <f t="shared" si="115"/>
        <v/>
      </c>
      <c r="V347" s="20" t="str">
        <f t="shared" si="128"/>
        <v/>
      </c>
      <c r="X347" s="49" t="str">
        <f t="shared" si="125"/>
        <v/>
      </c>
      <c r="Y347" s="49" t="str">
        <f t="shared" si="116"/>
        <v/>
      </c>
      <c r="Z347" s="49" t="str">
        <f t="shared" si="117"/>
        <v/>
      </c>
      <c r="AA347" s="49" t="str">
        <f t="shared" si="118"/>
        <v/>
      </c>
    </row>
    <row r="348" spans="2:27" ht="12.75" customHeight="1">
      <c r="B348" s="17" t="str">
        <f t="shared" si="119"/>
        <v/>
      </c>
      <c r="C348" s="17" t="str">
        <f>IF(F348="","",INT((F348-SUM(MOD(DATE(YEAR(F348-MOD(F348-2,7)+3),1,2),{1E+99;7})*{1;-1})+5)/7))</f>
        <v/>
      </c>
      <c r="D348" s="18" t="str">
        <f t="shared" si="120"/>
        <v/>
      </c>
      <c r="E348" s="17" t="str">
        <f t="shared" si="126"/>
        <v/>
      </c>
      <c r="F348" s="10"/>
      <c r="G348" s="39" t="s">
        <v>70</v>
      </c>
      <c r="H348" s="21" t="str">
        <f t="shared" si="127"/>
        <v/>
      </c>
      <c r="I348" s="20" t="str">
        <f t="shared" si="121"/>
        <v/>
      </c>
      <c r="J348" s="19" t="str">
        <f t="shared" si="108"/>
        <v/>
      </c>
      <c r="K348" s="11" t="str">
        <f t="shared" si="109"/>
        <v/>
      </c>
      <c r="L348" s="11" t="str">
        <f t="shared" si="110"/>
        <v/>
      </c>
      <c r="M348" s="11" t="str">
        <f t="shared" si="111"/>
        <v/>
      </c>
      <c r="N348" s="11" t="str">
        <f t="shared" si="112"/>
        <v/>
      </c>
      <c r="O348" s="11" t="str">
        <f t="shared" si="113"/>
        <v/>
      </c>
      <c r="P348" s="11" t="str">
        <f t="shared" si="122"/>
        <v/>
      </c>
      <c r="Q348" s="11" t="str">
        <f t="shared" si="123"/>
        <v/>
      </c>
      <c r="R348" s="11" t="str">
        <f t="shared" si="124"/>
        <v/>
      </c>
      <c r="S348" s="11"/>
      <c r="T348" s="73" t="str">
        <f t="shared" si="114"/>
        <v/>
      </c>
      <c r="U348" s="73" t="str">
        <f t="shared" si="115"/>
        <v/>
      </c>
      <c r="V348" s="20" t="str">
        <f t="shared" si="128"/>
        <v/>
      </c>
      <c r="X348" s="49" t="str">
        <f t="shared" si="125"/>
        <v/>
      </c>
      <c r="Y348" s="49" t="str">
        <f t="shared" si="116"/>
        <v/>
      </c>
      <c r="Z348" s="49" t="str">
        <f t="shared" si="117"/>
        <v/>
      </c>
      <c r="AA348" s="49" t="str">
        <f t="shared" si="118"/>
        <v/>
      </c>
    </row>
    <row r="349" spans="2:27" ht="12.75" customHeight="1">
      <c r="B349" s="17" t="str">
        <f t="shared" si="119"/>
        <v/>
      </c>
      <c r="C349" s="17" t="str">
        <f>IF(F349="","",INT((F349-SUM(MOD(DATE(YEAR(F349-MOD(F349-2,7)+3),1,2),{1E+99;7})*{1;-1})+5)/7))</f>
        <v/>
      </c>
      <c r="D349" s="18" t="str">
        <f t="shared" si="120"/>
        <v/>
      </c>
      <c r="E349" s="17" t="str">
        <f t="shared" si="126"/>
        <v/>
      </c>
      <c r="F349" s="10"/>
      <c r="G349" s="39" t="s">
        <v>70</v>
      </c>
      <c r="H349" s="21" t="str">
        <f t="shared" si="127"/>
        <v/>
      </c>
      <c r="I349" s="20" t="str">
        <f t="shared" si="121"/>
        <v/>
      </c>
      <c r="J349" s="19" t="str">
        <f t="shared" si="108"/>
        <v/>
      </c>
      <c r="K349" s="11" t="str">
        <f t="shared" si="109"/>
        <v/>
      </c>
      <c r="L349" s="11" t="str">
        <f t="shared" si="110"/>
        <v/>
      </c>
      <c r="M349" s="11" t="str">
        <f t="shared" si="111"/>
        <v/>
      </c>
      <c r="N349" s="11" t="str">
        <f t="shared" si="112"/>
        <v/>
      </c>
      <c r="O349" s="11" t="str">
        <f t="shared" si="113"/>
        <v/>
      </c>
      <c r="P349" s="11" t="str">
        <f t="shared" si="122"/>
        <v/>
      </c>
      <c r="Q349" s="11" t="str">
        <f t="shared" si="123"/>
        <v/>
      </c>
      <c r="R349" s="11" t="str">
        <f t="shared" si="124"/>
        <v/>
      </c>
      <c r="S349" s="11"/>
      <c r="T349" s="73" t="str">
        <f t="shared" si="114"/>
        <v/>
      </c>
      <c r="U349" s="73" t="str">
        <f t="shared" si="115"/>
        <v/>
      </c>
      <c r="V349" s="20" t="str">
        <f t="shared" si="128"/>
        <v/>
      </c>
      <c r="X349" s="49" t="str">
        <f t="shared" si="125"/>
        <v/>
      </c>
      <c r="Y349" s="49" t="str">
        <f t="shared" si="116"/>
        <v/>
      </c>
      <c r="Z349" s="49" t="str">
        <f t="shared" si="117"/>
        <v/>
      </c>
      <c r="AA349" s="49" t="str">
        <f t="shared" si="118"/>
        <v/>
      </c>
    </row>
    <row r="350" spans="2:27" ht="12.75" customHeight="1">
      <c r="B350" s="17" t="str">
        <f t="shared" si="119"/>
        <v/>
      </c>
      <c r="C350" s="17" t="str">
        <f>IF(F350="","",INT((F350-SUM(MOD(DATE(YEAR(F350-MOD(F350-2,7)+3),1,2),{1E+99;7})*{1;-1})+5)/7))</f>
        <v/>
      </c>
      <c r="D350" s="18" t="str">
        <f t="shared" si="120"/>
        <v/>
      </c>
      <c r="E350" s="17" t="str">
        <f t="shared" si="126"/>
        <v/>
      </c>
      <c r="F350" s="10"/>
      <c r="G350" s="39" t="s">
        <v>70</v>
      </c>
      <c r="H350" s="21" t="str">
        <f t="shared" si="127"/>
        <v/>
      </c>
      <c r="I350" s="20" t="str">
        <f t="shared" si="121"/>
        <v/>
      </c>
      <c r="J350" s="19" t="str">
        <f t="shared" si="108"/>
        <v/>
      </c>
      <c r="K350" s="11" t="str">
        <f t="shared" si="109"/>
        <v/>
      </c>
      <c r="L350" s="11" t="str">
        <f t="shared" si="110"/>
        <v/>
      </c>
      <c r="M350" s="11" t="str">
        <f t="shared" si="111"/>
        <v/>
      </c>
      <c r="N350" s="11" t="str">
        <f t="shared" si="112"/>
        <v/>
      </c>
      <c r="O350" s="11" t="str">
        <f t="shared" si="113"/>
        <v/>
      </c>
      <c r="P350" s="11" t="str">
        <f t="shared" si="122"/>
        <v/>
      </c>
      <c r="Q350" s="11" t="str">
        <f t="shared" si="123"/>
        <v/>
      </c>
      <c r="R350" s="11" t="str">
        <f t="shared" si="124"/>
        <v/>
      </c>
      <c r="S350" s="11"/>
      <c r="T350" s="73" t="str">
        <f t="shared" si="114"/>
        <v/>
      </c>
      <c r="U350" s="73" t="str">
        <f t="shared" si="115"/>
        <v/>
      </c>
      <c r="V350" s="20" t="str">
        <f t="shared" si="128"/>
        <v/>
      </c>
      <c r="X350" s="49" t="str">
        <f t="shared" si="125"/>
        <v/>
      </c>
      <c r="Y350" s="49" t="str">
        <f t="shared" si="116"/>
        <v/>
      </c>
      <c r="Z350" s="49" t="str">
        <f t="shared" si="117"/>
        <v/>
      </c>
      <c r="AA350" s="49" t="str">
        <f t="shared" si="118"/>
        <v/>
      </c>
    </row>
    <row r="351" spans="2:27" ht="12.75" customHeight="1">
      <c r="B351" s="17" t="str">
        <f t="shared" si="119"/>
        <v/>
      </c>
      <c r="C351" s="17" t="str">
        <f>IF(F351="","",INT((F351-SUM(MOD(DATE(YEAR(F351-MOD(F351-2,7)+3),1,2),{1E+99;7})*{1;-1})+5)/7))</f>
        <v/>
      </c>
      <c r="D351" s="18" t="str">
        <f t="shared" si="120"/>
        <v/>
      </c>
      <c r="E351" s="17" t="str">
        <f t="shared" si="126"/>
        <v/>
      </c>
      <c r="F351" s="10"/>
      <c r="G351" s="39" t="s">
        <v>70</v>
      </c>
      <c r="H351" s="21" t="str">
        <f t="shared" si="127"/>
        <v/>
      </c>
      <c r="I351" s="20" t="str">
        <f t="shared" si="121"/>
        <v/>
      </c>
      <c r="J351" s="19" t="str">
        <f t="shared" si="108"/>
        <v/>
      </c>
      <c r="K351" s="11" t="str">
        <f t="shared" si="109"/>
        <v/>
      </c>
      <c r="L351" s="11" t="str">
        <f t="shared" si="110"/>
        <v/>
      </c>
      <c r="M351" s="11" t="str">
        <f t="shared" si="111"/>
        <v/>
      </c>
      <c r="N351" s="11" t="str">
        <f t="shared" si="112"/>
        <v/>
      </c>
      <c r="O351" s="11" t="str">
        <f t="shared" si="113"/>
        <v/>
      </c>
      <c r="P351" s="11" t="str">
        <f t="shared" si="122"/>
        <v/>
      </c>
      <c r="Q351" s="11" t="str">
        <f t="shared" si="123"/>
        <v/>
      </c>
      <c r="R351" s="11" t="str">
        <f t="shared" si="124"/>
        <v/>
      </c>
      <c r="S351" s="11"/>
      <c r="T351" s="73" t="str">
        <f t="shared" si="114"/>
        <v/>
      </c>
      <c r="U351" s="73" t="str">
        <f t="shared" si="115"/>
        <v/>
      </c>
      <c r="V351" s="20" t="str">
        <f t="shared" si="128"/>
        <v/>
      </c>
      <c r="X351" s="49" t="str">
        <f t="shared" si="125"/>
        <v/>
      </c>
      <c r="Y351" s="49" t="str">
        <f t="shared" si="116"/>
        <v/>
      </c>
      <c r="Z351" s="49" t="str">
        <f t="shared" si="117"/>
        <v/>
      </c>
      <c r="AA351" s="49" t="str">
        <f t="shared" si="118"/>
        <v/>
      </c>
    </row>
    <row r="352" spans="2:27" ht="12.75" customHeight="1">
      <c r="B352" s="17" t="str">
        <f t="shared" si="119"/>
        <v/>
      </c>
      <c r="C352" s="17" t="str">
        <f>IF(F352="","",INT((F352-SUM(MOD(DATE(YEAR(F352-MOD(F352-2,7)+3),1,2),{1E+99;7})*{1;-1})+5)/7))</f>
        <v/>
      </c>
      <c r="D352" s="18" t="str">
        <f t="shared" si="120"/>
        <v/>
      </c>
      <c r="E352" s="17" t="str">
        <f t="shared" si="126"/>
        <v/>
      </c>
      <c r="F352" s="10"/>
      <c r="G352" s="39" t="s">
        <v>70</v>
      </c>
      <c r="H352" s="21" t="str">
        <f t="shared" si="127"/>
        <v/>
      </c>
      <c r="I352" s="20" t="str">
        <f t="shared" si="121"/>
        <v/>
      </c>
      <c r="J352" s="19" t="str">
        <f t="shared" si="108"/>
        <v/>
      </c>
      <c r="K352" s="11" t="str">
        <f t="shared" si="109"/>
        <v/>
      </c>
      <c r="L352" s="11" t="str">
        <f t="shared" si="110"/>
        <v/>
      </c>
      <c r="M352" s="11" t="str">
        <f t="shared" si="111"/>
        <v/>
      </c>
      <c r="N352" s="11" t="str">
        <f t="shared" si="112"/>
        <v/>
      </c>
      <c r="O352" s="11" t="str">
        <f t="shared" si="113"/>
        <v/>
      </c>
      <c r="P352" s="11" t="str">
        <f t="shared" si="122"/>
        <v/>
      </c>
      <c r="Q352" s="11" t="str">
        <f t="shared" si="123"/>
        <v/>
      </c>
      <c r="R352" s="11" t="str">
        <f t="shared" si="124"/>
        <v/>
      </c>
      <c r="S352" s="11"/>
      <c r="T352" s="73" t="str">
        <f t="shared" si="114"/>
        <v/>
      </c>
      <c r="U352" s="73" t="str">
        <f t="shared" si="115"/>
        <v/>
      </c>
      <c r="V352" s="20" t="str">
        <f t="shared" si="128"/>
        <v/>
      </c>
      <c r="X352" s="49" t="str">
        <f t="shared" si="125"/>
        <v/>
      </c>
      <c r="Y352" s="49" t="str">
        <f t="shared" si="116"/>
        <v/>
      </c>
      <c r="Z352" s="49" t="str">
        <f t="shared" si="117"/>
        <v/>
      </c>
      <c r="AA352" s="49" t="str">
        <f t="shared" si="118"/>
        <v/>
      </c>
    </row>
    <row r="353" spans="2:27" ht="12.75" customHeight="1">
      <c r="B353" s="17" t="str">
        <f t="shared" si="119"/>
        <v/>
      </c>
      <c r="C353" s="17" t="str">
        <f>IF(F353="","",INT((F353-SUM(MOD(DATE(YEAR(F353-MOD(F353-2,7)+3),1,2),{1E+99;7})*{1;-1})+5)/7))</f>
        <v/>
      </c>
      <c r="D353" s="18" t="str">
        <f t="shared" si="120"/>
        <v/>
      </c>
      <c r="E353" s="17" t="str">
        <f t="shared" si="126"/>
        <v/>
      </c>
      <c r="F353" s="10"/>
      <c r="G353" s="39" t="s">
        <v>70</v>
      </c>
      <c r="H353" s="21" t="str">
        <f t="shared" si="127"/>
        <v/>
      </c>
      <c r="I353" s="20" t="str">
        <f t="shared" si="121"/>
        <v/>
      </c>
      <c r="J353" s="19" t="str">
        <f t="shared" si="108"/>
        <v/>
      </c>
      <c r="K353" s="11" t="str">
        <f t="shared" si="109"/>
        <v/>
      </c>
      <c r="L353" s="11" t="str">
        <f t="shared" si="110"/>
        <v/>
      </c>
      <c r="M353" s="11" t="str">
        <f t="shared" si="111"/>
        <v/>
      </c>
      <c r="N353" s="11" t="str">
        <f t="shared" si="112"/>
        <v/>
      </c>
      <c r="O353" s="11" t="str">
        <f t="shared" si="113"/>
        <v/>
      </c>
      <c r="P353" s="11" t="str">
        <f t="shared" si="122"/>
        <v/>
      </c>
      <c r="Q353" s="11" t="str">
        <f t="shared" si="123"/>
        <v/>
      </c>
      <c r="R353" s="11" t="str">
        <f t="shared" si="124"/>
        <v/>
      </c>
      <c r="S353" s="11"/>
      <c r="T353" s="73" t="str">
        <f t="shared" si="114"/>
        <v/>
      </c>
      <c r="U353" s="73" t="str">
        <f t="shared" si="115"/>
        <v/>
      </c>
      <c r="V353" s="20" t="str">
        <f t="shared" si="128"/>
        <v/>
      </c>
      <c r="X353" s="49" t="str">
        <f t="shared" si="125"/>
        <v/>
      </c>
      <c r="Y353" s="49" t="str">
        <f t="shared" si="116"/>
        <v/>
      </c>
      <c r="Z353" s="49" t="str">
        <f t="shared" si="117"/>
        <v/>
      </c>
      <c r="AA353" s="49" t="str">
        <f t="shared" si="118"/>
        <v/>
      </c>
    </row>
    <row r="354" spans="2:27" ht="12.75" customHeight="1">
      <c r="B354" s="17" t="str">
        <f t="shared" si="119"/>
        <v/>
      </c>
      <c r="C354" s="17" t="str">
        <f>IF(F354="","",INT((F354-SUM(MOD(DATE(YEAR(F354-MOD(F354-2,7)+3),1,2),{1E+99;7})*{1;-1})+5)/7))</f>
        <v/>
      </c>
      <c r="D354" s="18" t="str">
        <f t="shared" si="120"/>
        <v/>
      </c>
      <c r="E354" s="17" t="str">
        <f t="shared" si="126"/>
        <v/>
      </c>
      <c r="F354" s="10"/>
      <c r="G354" s="39" t="s">
        <v>70</v>
      </c>
      <c r="H354" s="21" t="str">
        <f t="shared" si="127"/>
        <v/>
      </c>
      <c r="I354" s="20" t="str">
        <f t="shared" si="121"/>
        <v/>
      </c>
      <c r="J354" s="19" t="str">
        <f t="shared" si="108"/>
        <v/>
      </c>
      <c r="K354" s="11" t="str">
        <f t="shared" si="109"/>
        <v/>
      </c>
      <c r="L354" s="11" t="str">
        <f t="shared" si="110"/>
        <v/>
      </c>
      <c r="M354" s="11" t="str">
        <f t="shared" si="111"/>
        <v/>
      </c>
      <c r="N354" s="11" t="str">
        <f t="shared" si="112"/>
        <v/>
      </c>
      <c r="O354" s="11" t="str">
        <f t="shared" si="113"/>
        <v/>
      </c>
      <c r="P354" s="11" t="str">
        <f t="shared" si="122"/>
        <v/>
      </c>
      <c r="Q354" s="11" t="str">
        <f t="shared" si="123"/>
        <v/>
      </c>
      <c r="R354" s="11" t="str">
        <f t="shared" si="124"/>
        <v/>
      </c>
      <c r="S354" s="11"/>
      <c r="T354" s="73" t="str">
        <f t="shared" si="114"/>
        <v/>
      </c>
      <c r="U354" s="73" t="str">
        <f t="shared" si="115"/>
        <v/>
      </c>
      <c r="V354" s="20" t="str">
        <f t="shared" si="128"/>
        <v/>
      </c>
      <c r="X354" s="49" t="str">
        <f t="shared" si="125"/>
        <v/>
      </c>
      <c r="Y354" s="49" t="str">
        <f t="shared" si="116"/>
        <v/>
      </c>
      <c r="Z354" s="49" t="str">
        <f t="shared" si="117"/>
        <v/>
      </c>
      <c r="AA354" s="49" t="str">
        <f t="shared" si="118"/>
        <v/>
      </c>
    </row>
    <row r="355" spans="2:27" ht="12.75" customHeight="1">
      <c r="B355" s="17" t="str">
        <f t="shared" si="119"/>
        <v/>
      </c>
      <c r="C355" s="17" t="str">
        <f>IF(F355="","",INT((F355-SUM(MOD(DATE(YEAR(F355-MOD(F355-2,7)+3),1,2),{1E+99;7})*{1;-1})+5)/7))</f>
        <v/>
      </c>
      <c r="D355" s="18" t="str">
        <f t="shared" si="120"/>
        <v/>
      </c>
      <c r="E355" s="17" t="str">
        <f t="shared" si="126"/>
        <v/>
      </c>
      <c r="F355" s="10"/>
      <c r="G355" s="39" t="s">
        <v>70</v>
      </c>
      <c r="H355" s="21" t="str">
        <f t="shared" si="127"/>
        <v/>
      </c>
      <c r="I355" s="20" t="str">
        <f t="shared" si="121"/>
        <v/>
      </c>
      <c r="J355" s="19" t="str">
        <f t="shared" ref="J355:J418" si="129">IF(F355="","",IF(X355="","",H355+X355))</f>
        <v/>
      </c>
      <c r="K355" s="11" t="str">
        <f t="shared" ref="K355:K418" si="130">IF(G355="Ritcode","",VLOOKUP(G355,TabelStandaardRitten,2,FALSE))</f>
        <v/>
      </c>
      <c r="L355" s="11" t="str">
        <f t="shared" ref="L355:L418" si="131">IF(G355="Ritcode","",VLOOKUP(G355,TabelStandaardRitten,4,FALSE))</f>
        <v/>
      </c>
      <c r="M355" s="11" t="str">
        <f t="shared" ref="M355:M418" si="132">IF(G355="Ritcode","",VLOOKUP(G355,TabelStandaardRitten,5,FALSE))</f>
        <v/>
      </c>
      <c r="N355" s="11" t="str">
        <f t="shared" ref="N355:N418" si="133">IF(G355="Ritcode","",VLOOKUP(G355,TabelStandaardRitten,6,FALSE))</f>
        <v/>
      </c>
      <c r="O355" s="11" t="str">
        <f t="shared" ref="O355:O418" si="134">IF(G355="Ritcode","",VLOOKUP(G355,TabelStandaardRitten,7,FALSE))</f>
        <v/>
      </c>
      <c r="P355" s="11" t="str">
        <f t="shared" si="122"/>
        <v/>
      </c>
      <c r="Q355" s="11" t="str">
        <f t="shared" si="123"/>
        <v/>
      </c>
      <c r="R355" s="11" t="str">
        <f t="shared" si="124"/>
        <v/>
      </c>
      <c r="S355" s="11"/>
      <c r="T355" s="73" t="str">
        <f t="shared" ref="T355:T418" si="135">IF(ISERROR(VLOOKUP(G355,TabelStandaardRitten,11,FALSE)),"",IF(VLOOKUP(G355,TabelStandaardRitten,11,FALSE)=0,"",VLOOKUP(G355,TabelStandaardRitten,11,FALSE)))</f>
        <v/>
      </c>
      <c r="U355" s="73" t="str">
        <f t="shared" ref="U355:U418" si="136">IF(ISERROR(VLOOKUP(G355,TabelStandaardRitten,12,FALSE)),"",IF(VLOOKUP(G355,TabelStandaardRitten,12,FALSE)=0,"",VLOOKUP(G355,TabelStandaardRitten,12,FALSE)))</f>
        <v/>
      </c>
      <c r="V355" s="20" t="str">
        <f t="shared" si="128"/>
        <v/>
      </c>
      <c r="X355" s="49" t="str">
        <f t="shared" si="125"/>
        <v/>
      </c>
      <c r="Y355" s="49" t="str">
        <f t="shared" ref="Y355:Y418" si="137">B355&amp;K355</f>
        <v/>
      </c>
      <c r="Z355" s="49" t="str">
        <f t="shared" ref="Z355:Z418" si="138">B355&amp;T355</f>
        <v/>
      </c>
      <c r="AA355" s="49" t="str">
        <f t="shared" ref="AA355:AA418" si="139">B355&amp;U355</f>
        <v/>
      </c>
    </row>
    <row r="356" spans="2:27" ht="12.75" customHeight="1">
      <c r="B356" s="17" t="str">
        <f t="shared" si="119"/>
        <v/>
      </c>
      <c r="C356" s="17" t="str">
        <f>IF(F356="","",INT((F356-SUM(MOD(DATE(YEAR(F356-MOD(F356-2,7)+3),1,2),{1E+99;7})*{1;-1})+5)/7))</f>
        <v/>
      </c>
      <c r="D356" s="18" t="str">
        <f t="shared" si="120"/>
        <v/>
      </c>
      <c r="E356" s="17" t="str">
        <f t="shared" si="126"/>
        <v/>
      </c>
      <c r="F356" s="10"/>
      <c r="G356" s="39" t="s">
        <v>70</v>
      </c>
      <c r="H356" s="21" t="str">
        <f t="shared" si="127"/>
        <v/>
      </c>
      <c r="I356" s="20" t="str">
        <f t="shared" si="121"/>
        <v/>
      </c>
      <c r="J356" s="19" t="str">
        <f t="shared" si="129"/>
        <v/>
      </c>
      <c r="K356" s="11" t="str">
        <f t="shared" si="130"/>
        <v/>
      </c>
      <c r="L356" s="11" t="str">
        <f t="shared" si="131"/>
        <v/>
      </c>
      <c r="M356" s="11" t="str">
        <f t="shared" si="132"/>
        <v/>
      </c>
      <c r="N356" s="11" t="str">
        <f t="shared" si="133"/>
        <v/>
      </c>
      <c r="O356" s="11" t="str">
        <f t="shared" si="134"/>
        <v/>
      </c>
      <c r="P356" s="11" t="str">
        <f t="shared" si="122"/>
        <v/>
      </c>
      <c r="Q356" s="11" t="str">
        <f t="shared" si="123"/>
        <v/>
      </c>
      <c r="R356" s="11" t="str">
        <f t="shared" si="124"/>
        <v/>
      </c>
      <c r="S356" s="11"/>
      <c r="T356" s="73" t="str">
        <f t="shared" si="135"/>
        <v/>
      </c>
      <c r="U356" s="73" t="str">
        <f t="shared" si="136"/>
        <v/>
      </c>
      <c r="V356" s="20" t="str">
        <f t="shared" si="128"/>
        <v/>
      </c>
      <c r="X356" s="49" t="str">
        <f t="shared" si="125"/>
        <v/>
      </c>
      <c r="Y356" s="49" t="str">
        <f t="shared" si="137"/>
        <v/>
      </c>
      <c r="Z356" s="49" t="str">
        <f t="shared" si="138"/>
        <v/>
      </c>
      <c r="AA356" s="49" t="str">
        <f t="shared" si="139"/>
        <v/>
      </c>
    </row>
    <row r="357" spans="2:27" ht="12.75" customHeight="1">
      <c r="B357" s="17" t="str">
        <f t="shared" si="119"/>
        <v/>
      </c>
      <c r="C357" s="17" t="str">
        <f>IF(F357="","",INT((F357-SUM(MOD(DATE(YEAR(F357-MOD(F357-2,7)+3),1,2),{1E+99;7})*{1;-1})+5)/7))</f>
        <v/>
      </c>
      <c r="D357" s="18" t="str">
        <f t="shared" si="120"/>
        <v/>
      </c>
      <c r="E357" s="17" t="str">
        <f t="shared" si="126"/>
        <v/>
      </c>
      <c r="F357" s="10"/>
      <c r="G357" s="39" t="s">
        <v>70</v>
      </c>
      <c r="H357" s="21" t="str">
        <f t="shared" si="127"/>
        <v/>
      </c>
      <c r="I357" s="20" t="str">
        <f t="shared" si="121"/>
        <v/>
      </c>
      <c r="J357" s="19" t="str">
        <f t="shared" si="129"/>
        <v/>
      </c>
      <c r="K357" s="11" t="str">
        <f t="shared" si="130"/>
        <v/>
      </c>
      <c r="L357" s="11" t="str">
        <f t="shared" si="131"/>
        <v/>
      </c>
      <c r="M357" s="11" t="str">
        <f t="shared" si="132"/>
        <v/>
      </c>
      <c r="N357" s="11" t="str">
        <f t="shared" si="133"/>
        <v/>
      </c>
      <c r="O357" s="11" t="str">
        <f t="shared" si="134"/>
        <v/>
      </c>
      <c r="P357" s="11" t="str">
        <f t="shared" si="122"/>
        <v/>
      </c>
      <c r="Q357" s="11" t="str">
        <f t="shared" si="123"/>
        <v/>
      </c>
      <c r="R357" s="11" t="str">
        <f t="shared" si="124"/>
        <v/>
      </c>
      <c r="S357" s="11"/>
      <c r="T357" s="73" t="str">
        <f t="shared" si="135"/>
        <v/>
      </c>
      <c r="U357" s="73" t="str">
        <f t="shared" si="136"/>
        <v/>
      </c>
      <c r="V357" s="20" t="str">
        <f t="shared" si="128"/>
        <v/>
      </c>
      <c r="X357" s="49" t="str">
        <f t="shared" si="125"/>
        <v/>
      </c>
      <c r="Y357" s="49" t="str">
        <f t="shared" si="137"/>
        <v/>
      </c>
      <c r="Z357" s="49" t="str">
        <f t="shared" si="138"/>
        <v/>
      </c>
      <c r="AA357" s="49" t="str">
        <f t="shared" si="139"/>
        <v/>
      </c>
    </row>
    <row r="358" spans="2:27" ht="12.75" customHeight="1">
      <c r="B358" s="17" t="str">
        <f t="shared" si="119"/>
        <v/>
      </c>
      <c r="C358" s="17" t="str">
        <f>IF(F358="","",INT((F358-SUM(MOD(DATE(YEAR(F358-MOD(F358-2,7)+3),1,2),{1E+99;7})*{1;-1})+5)/7))</f>
        <v/>
      </c>
      <c r="D358" s="18" t="str">
        <f t="shared" si="120"/>
        <v/>
      </c>
      <c r="E358" s="17" t="str">
        <f t="shared" si="126"/>
        <v/>
      </c>
      <c r="F358" s="10"/>
      <c r="G358" s="39" t="s">
        <v>70</v>
      </c>
      <c r="H358" s="21" t="str">
        <f t="shared" si="127"/>
        <v/>
      </c>
      <c r="I358" s="20" t="str">
        <f t="shared" si="121"/>
        <v/>
      </c>
      <c r="J358" s="19" t="str">
        <f t="shared" si="129"/>
        <v/>
      </c>
      <c r="K358" s="11" t="str">
        <f t="shared" si="130"/>
        <v/>
      </c>
      <c r="L358" s="11" t="str">
        <f t="shared" si="131"/>
        <v/>
      </c>
      <c r="M358" s="11" t="str">
        <f t="shared" si="132"/>
        <v/>
      </c>
      <c r="N358" s="11" t="str">
        <f t="shared" si="133"/>
        <v/>
      </c>
      <c r="O358" s="11" t="str">
        <f t="shared" si="134"/>
        <v/>
      </c>
      <c r="P358" s="11" t="str">
        <f t="shared" si="122"/>
        <v/>
      </c>
      <c r="Q358" s="11" t="str">
        <f t="shared" si="123"/>
        <v/>
      </c>
      <c r="R358" s="11" t="str">
        <f t="shared" si="124"/>
        <v/>
      </c>
      <c r="S358" s="11"/>
      <c r="T358" s="73" t="str">
        <f t="shared" si="135"/>
        <v/>
      </c>
      <c r="U358" s="73" t="str">
        <f t="shared" si="136"/>
        <v/>
      </c>
      <c r="V358" s="20" t="str">
        <f t="shared" si="128"/>
        <v/>
      </c>
      <c r="X358" s="49" t="str">
        <f t="shared" si="125"/>
        <v/>
      </c>
      <c r="Y358" s="49" t="str">
        <f t="shared" si="137"/>
        <v/>
      </c>
      <c r="Z358" s="49" t="str">
        <f t="shared" si="138"/>
        <v/>
      </c>
      <c r="AA358" s="49" t="str">
        <f t="shared" si="139"/>
        <v/>
      </c>
    </row>
    <row r="359" spans="2:27" ht="12.75" customHeight="1">
      <c r="B359" s="17" t="str">
        <f t="shared" si="119"/>
        <v/>
      </c>
      <c r="C359" s="17" t="str">
        <f>IF(F359="","",INT((F359-SUM(MOD(DATE(YEAR(F359-MOD(F359-2,7)+3),1,2),{1E+99;7})*{1;-1})+5)/7))</f>
        <v/>
      </c>
      <c r="D359" s="18" t="str">
        <f t="shared" si="120"/>
        <v/>
      </c>
      <c r="E359" s="17" t="str">
        <f t="shared" si="126"/>
        <v/>
      </c>
      <c r="F359" s="10"/>
      <c r="G359" s="39" t="s">
        <v>70</v>
      </c>
      <c r="H359" s="21" t="str">
        <f t="shared" si="127"/>
        <v/>
      </c>
      <c r="I359" s="20" t="str">
        <f t="shared" si="121"/>
        <v/>
      </c>
      <c r="J359" s="19" t="str">
        <f t="shared" si="129"/>
        <v/>
      </c>
      <c r="K359" s="11" t="str">
        <f t="shared" si="130"/>
        <v/>
      </c>
      <c r="L359" s="11" t="str">
        <f t="shared" si="131"/>
        <v/>
      </c>
      <c r="M359" s="11" t="str">
        <f t="shared" si="132"/>
        <v/>
      </c>
      <c r="N359" s="11" t="str">
        <f t="shared" si="133"/>
        <v/>
      </c>
      <c r="O359" s="11" t="str">
        <f t="shared" si="134"/>
        <v/>
      </c>
      <c r="P359" s="11" t="str">
        <f t="shared" si="122"/>
        <v/>
      </c>
      <c r="Q359" s="11" t="str">
        <f t="shared" si="123"/>
        <v/>
      </c>
      <c r="R359" s="11" t="str">
        <f t="shared" si="124"/>
        <v/>
      </c>
      <c r="S359" s="11"/>
      <c r="T359" s="73" t="str">
        <f t="shared" si="135"/>
        <v/>
      </c>
      <c r="U359" s="73" t="str">
        <f t="shared" si="136"/>
        <v/>
      </c>
      <c r="V359" s="20" t="str">
        <f t="shared" si="128"/>
        <v/>
      </c>
      <c r="X359" s="49" t="str">
        <f t="shared" si="125"/>
        <v/>
      </c>
      <c r="Y359" s="49" t="str">
        <f t="shared" si="137"/>
        <v/>
      </c>
      <c r="Z359" s="49" t="str">
        <f t="shared" si="138"/>
        <v/>
      </c>
      <c r="AA359" s="49" t="str">
        <f t="shared" si="139"/>
        <v/>
      </c>
    </row>
    <row r="360" spans="2:27" ht="12.75" customHeight="1">
      <c r="B360" s="17" t="str">
        <f t="shared" si="119"/>
        <v/>
      </c>
      <c r="C360" s="17" t="str">
        <f>IF(F360="","",INT((F360-SUM(MOD(DATE(YEAR(F360-MOD(F360-2,7)+3),1,2),{1E+99;7})*{1;-1})+5)/7))</f>
        <v/>
      </c>
      <c r="D360" s="18" t="str">
        <f t="shared" si="120"/>
        <v/>
      </c>
      <c r="E360" s="17" t="str">
        <f t="shared" si="126"/>
        <v/>
      </c>
      <c r="F360" s="10"/>
      <c r="G360" s="39" t="s">
        <v>70</v>
      </c>
      <c r="H360" s="21" t="str">
        <f t="shared" si="127"/>
        <v/>
      </c>
      <c r="I360" s="20" t="str">
        <f t="shared" si="121"/>
        <v/>
      </c>
      <c r="J360" s="19" t="str">
        <f t="shared" si="129"/>
        <v/>
      </c>
      <c r="K360" s="11" t="str">
        <f t="shared" si="130"/>
        <v/>
      </c>
      <c r="L360" s="11" t="str">
        <f t="shared" si="131"/>
        <v/>
      </c>
      <c r="M360" s="11" t="str">
        <f t="shared" si="132"/>
        <v/>
      </c>
      <c r="N360" s="11" t="str">
        <f t="shared" si="133"/>
        <v/>
      </c>
      <c r="O360" s="11" t="str">
        <f t="shared" si="134"/>
        <v/>
      </c>
      <c r="P360" s="11" t="str">
        <f t="shared" si="122"/>
        <v/>
      </c>
      <c r="Q360" s="11" t="str">
        <f t="shared" si="123"/>
        <v/>
      </c>
      <c r="R360" s="11" t="str">
        <f t="shared" si="124"/>
        <v/>
      </c>
      <c r="S360" s="11"/>
      <c r="T360" s="73" t="str">
        <f t="shared" si="135"/>
        <v/>
      </c>
      <c r="U360" s="73" t="str">
        <f t="shared" si="136"/>
        <v/>
      </c>
      <c r="V360" s="20" t="str">
        <f t="shared" si="128"/>
        <v/>
      </c>
      <c r="X360" s="49" t="str">
        <f t="shared" si="125"/>
        <v/>
      </c>
      <c r="Y360" s="49" t="str">
        <f t="shared" si="137"/>
        <v/>
      </c>
      <c r="Z360" s="49" t="str">
        <f t="shared" si="138"/>
        <v/>
      </c>
      <c r="AA360" s="49" t="str">
        <f t="shared" si="139"/>
        <v/>
      </c>
    </row>
    <row r="361" spans="2:27" ht="12.75" customHeight="1">
      <c r="B361" s="17" t="str">
        <f t="shared" si="119"/>
        <v/>
      </c>
      <c r="C361" s="17" t="str">
        <f>IF(F361="","",INT((F361-SUM(MOD(DATE(YEAR(F361-MOD(F361-2,7)+3),1,2),{1E+99;7})*{1;-1})+5)/7))</f>
        <v/>
      </c>
      <c r="D361" s="18" t="str">
        <f t="shared" si="120"/>
        <v/>
      </c>
      <c r="E361" s="17" t="str">
        <f t="shared" si="126"/>
        <v/>
      </c>
      <c r="F361" s="10"/>
      <c r="G361" s="39" t="s">
        <v>70</v>
      </c>
      <c r="H361" s="21" t="str">
        <f t="shared" si="127"/>
        <v/>
      </c>
      <c r="I361" s="20" t="str">
        <f t="shared" si="121"/>
        <v/>
      </c>
      <c r="J361" s="19" t="str">
        <f t="shared" si="129"/>
        <v/>
      </c>
      <c r="K361" s="11" t="str">
        <f t="shared" si="130"/>
        <v/>
      </c>
      <c r="L361" s="11" t="str">
        <f t="shared" si="131"/>
        <v/>
      </c>
      <c r="M361" s="11" t="str">
        <f t="shared" si="132"/>
        <v/>
      </c>
      <c r="N361" s="11" t="str">
        <f t="shared" si="133"/>
        <v/>
      </c>
      <c r="O361" s="11" t="str">
        <f t="shared" si="134"/>
        <v/>
      </c>
      <c r="P361" s="11" t="str">
        <f t="shared" si="122"/>
        <v/>
      </c>
      <c r="Q361" s="11" t="str">
        <f t="shared" si="123"/>
        <v/>
      </c>
      <c r="R361" s="11" t="str">
        <f t="shared" si="124"/>
        <v/>
      </c>
      <c r="S361" s="11"/>
      <c r="T361" s="73" t="str">
        <f t="shared" si="135"/>
        <v/>
      </c>
      <c r="U361" s="73" t="str">
        <f t="shared" si="136"/>
        <v/>
      </c>
      <c r="V361" s="20" t="str">
        <f t="shared" si="128"/>
        <v/>
      </c>
      <c r="X361" s="49" t="str">
        <f t="shared" si="125"/>
        <v/>
      </c>
      <c r="Y361" s="49" t="str">
        <f t="shared" si="137"/>
        <v/>
      </c>
      <c r="Z361" s="49" t="str">
        <f t="shared" si="138"/>
        <v/>
      </c>
      <c r="AA361" s="49" t="str">
        <f t="shared" si="139"/>
        <v/>
      </c>
    </row>
    <row r="362" spans="2:27" ht="12.75" customHeight="1">
      <c r="B362" s="17" t="str">
        <f t="shared" si="119"/>
        <v/>
      </c>
      <c r="C362" s="17" t="str">
        <f>IF(F362="","",INT((F362-SUM(MOD(DATE(YEAR(F362-MOD(F362-2,7)+3),1,2),{1E+99;7})*{1;-1})+5)/7))</f>
        <v/>
      </c>
      <c r="D362" s="18" t="str">
        <f t="shared" si="120"/>
        <v/>
      </c>
      <c r="E362" s="17" t="str">
        <f t="shared" si="126"/>
        <v/>
      </c>
      <c r="F362" s="10"/>
      <c r="G362" s="39" t="s">
        <v>70</v>
      </c>
      <c r="H362" s="21" t="str">
        <f t="shared" si="127"/>
        <v/>
      </c>
      <c r="I362" s="20" t="str">
        <f t="shared" si="121"/>
        <v/>
      </c>
      <c r="J362" s="19" t="str">
        <f t="shared" si="129"/>
        <v/>
      </c>
      <c r="K362" s="11" t="str">
        <f t="shared" si="130"/>
        <v/>
      </c>
      <c r="L362" s="11" t="str">
        <f t="shared" si="131"/>
        <v/>
      </c>
      <c r="M362" s="11" t="str">
        <f t="shared" si="132"/>
        <v/>
      </c>
      <c r="N362" s="11" t="str">
        <f t="shared" si="133"/>
        <v/>
      </c>
      <c r="O362" s="11" t="str">
        <f t="shared" si="134"/>
        <v/>
      </c>
      <c r="P362" s="11" t="str">
        <f t="shared" si="122"/>
        <v/>
      </c>
      <c r="Q362" s="11" t="str">
        <f t="shared" si="123"/>
        <v/>
      </c>
      <c r="R362" s="11" t="str">
        <f t="shared" si="124"/>
        <v/>
      </c>
      <c r="S362" s="11"/>
      <c r="T362" s="73" t="str">
        <f t="shared" si="135"/>
        <v/>
      </c>
      <c r="U362" s="73" t="str">
        <f t="shared" si="136"/>
        <v/>
      </c>
      <c r="V362" s="20" t="str">
        <f t="shared" si="128"/>
        <v/>
      </c>
      <c r="X362" s="49" t="str">
        <f t="shared" si="125"/>
        <v/>
      </c>
      <c r="Y362" s="49" t="str">
        <f t="shared" si="137"/>
        <v/>
      </c>
      <c r="Z362" s="49" t="str">
        <f t="shared" si="138"/>
        <v/>
      </c>
      <c r="AA362" s="49" t="str">
        <f t="shared" si="139"/>
        <v/>
      </c>
    </row>
    <row r="363" spans="2:27" ht="12.75" customHeight="1">
      <c r="B363" s="17" t="str">
        <f t="shared" si="119"/>
        <v/>
      </c>
      <c r="C363" s="17" t="str">
        <f>IF(F363="","",INT((F363-SUM(MOD(DATE(YEAR(F363-MOD(F363-2,7)+3),1,2),{1E+99;7})*{1;-1})+5)/7))</f>
        <v/>
      </c>
      <c r="D363" s="18" t="str">
        <f t="shared" si="120"/>
        <v/>
      </c>
      <c r="E363" s="17" t="str">
        <f t="shared" si="126"/>
        <v/>
      </c>
      <c r="F363" s="10"/>
      <c r="G363" s="39" t="s">
        <v>70</v>
      </c>
      <c r="H363" s="21" t="str">
        <f t="shared" si="127"/>
        <v/>
      </c>
      <c r="I363" s="20" t="str">
        <f t="shared" si="121"/>
        <v/>
      </c>
      <c r="J363" s="19" t="str">
        <f t="shared" si="129"/>
        <v/>
      </c>
      <c r="K363" s="11" t="str">
        <f t="shared" si="130"/>
        <v/>
      </c>
      <c r="L363" s="11" t="str">
        <f t="shared" si="131"/>
        <v/>
      </c>
      <c r="M363" s="11" t="str">
        <f t="shared" si="132"/>
        <v/>
      </c>
      <c r="N363" s="11" t="str">
        <f t="shared" si="133"/>
        <v/>
      </c>
      <c r="O363" s="11" t="str">
        <f t="shared" si="134"/>
        <v/>
      </c>
      <c r="P363" s="11" t="str">
        <f t="shared" si="122"/>
        <v/>
      </c>
      <c r="Q363" s="11" t="str">
        <f t="shared" si="123"/>
        <v/>
      </c>
      <c r="R363" s="11" t="str">
        <f t="shared" si="124"/>
        <v/>
      </c>
      <c r="S363" s="11"/>
      <c r="T363" s="73" t="str">
        <f t="shared" si="135"/>
        <v/>
      </c>
      <c r="U363" s="73" t="str">
        <f t="shared" si="136"/>
        <v/>
      </c>
      <c r="V363" s="20" t="str">
        <f t="shared" si="128"/>
        <v/>
      </c>
      <c r="X363" s="49" t="str">
        <f t="shared" si="125"/>
        <v/>
      </c>
      <c r="Y363" s="49" t="str">
        <f t="shared" si="137"/>
        <v/>
      </c>
      <c r="Z363" s="49" t="str">
        <f t="shared" si="138"/>
        <v/>
      </c>
      <c r="AA363" s="49" t="str">
        <f t="shared" si="139"/>
        <v/>
      </c>
    </row>
    <row r="364" spans="2:27" ht="12.75" customHeight="1">
      <c r="B364" s="17" t="str">
        <f t="shared" si="119"/>
        <v/>
      </c>
      <c r="C364" s="17" t="str">
        <f>IF(F364="","",INT((F364-SUM(MOD(DATE(YEAR(F364-MOD(F364-2,7)+3),1,2),{1E+99;7})*{1;-1})+5)/7))</f>
        <v/>
      </c>
      <c r="D364" s="18" t="str">
        <f t="shared" si="120"/>
        <v/>
      </c>
      <c r="E364" s="17" t="str">
        <f t="shared" si="126"/>
        <v/>
      </c>
      <c r="F364" s="10"/>
      <c r="G364" s="39" t="s">
        <v>70</v>
      </c>
      <c r="H364" s="21" t="str">
        <f t="shared" si="127"/>
        <v/>
      </c>
      <c r="I364" s="20" t="str">
        <f t="shared" si="121"/>
        <v/>
      </c>
      <c r="J364" s="19" t="str">
        <f t="shared" si="129"/>
        <v/>
      </c>
      <c r="K364" s="11" t="str">
        <f t="shared" si="130"/>
        <v/>
      </c>
      <c r="L364" s="11" t="str">
        <f t="shared" si="131"/>
        <v/>
      </c>
      <c r="M364" s="11" t="str">
        <f t="shared" si="132"/>
        <v/>
      </c>
      <c r="N364" s="11" t="str">
        <f t="shared" si="133"/>
        <v/>
      </c>
      <c r="O364" s="11" t="str">
        <f t="shared" si="134"/>
        <v/>
      </c>
      <c r="P364" s="11" t="str">
        <f t="shared" si="122"/>
        <v/>
      </c>
      <c r="Q364" s="11" t="str">
        <f t="shared" si="123"/>
        <v/>
      </c>
      <c r="R364" s="11" t="str">
        <f t="shared" si="124"/>
        <v/>
      </c>
      <c r="S364" s="11"/>
      <c r="T364" s="73" t="str">
        <f t="shared" si="135"/>
        <v/>
      </c>
      <c r="U364" s="73" t="str">
        <f t="shared" si="136"/>
        <v/>
      </c>
      <c r="V364" s="20" t="str">
        <f t="shared" si="128"/>
        <v/>
      </c>
      <c r="X364" s="49" t="str">
        <f t="shared" si="125"/>
        <v/>
      </c>
      <c r="Y364" s="49" t="str">
        <f t="shared" si="137"/>
        <v/>
      </c>
      <c r="Z364" s="49" t="str">
        <f t="shared" si="138"/>
        <v/>
      </c>
      <c r="AA364" s="49" t="str">
        <f t="shared" si="139"/>
        <v/>
      </c>
    </row>
    <row r="365" spans="2:27" ht="12.75" customHeight="1">
      <c r="B365" s="17" t="str">
        <f t="shared" si="119"/>
        <v/>
      </c>
      <c r="C365" s="17" t="str">
        <f>IF(F365="","",INT((F365-SUM(MOD(DATE(YEAR(F365-MOD(F365-2,7)+3),1,2),{1E+99;7})*{1;-1})+5)/7))</f>
        <v/>
      </c>
      <c r="D365" s="18" t="str">
        <f t="shared" si="120"/>
        <v/>
      </c>
      <c r="E365" s="17" t="str">
        <f t="shared" si="126"/>
        <v/>
      </c>
      <c r="F365" s="10"/>
      <c r="G365" s="39" t="s">
        <v>70</v>
      </c>
      <c r="H365" s="21" t="str">
        <f t="shared" si="127"/>
        <v/>
      </c>
      <c r="I365" s="20" t="str">
        <f t="shared" si="121"/>
        <v/>
      </c>
      <c r="J365" s="19" t="str">
        <f t="shared" si="129"/>
        <v/>
      </c>
      <c r="K365" s="11" t="str">
        <f t="shared" si="130"/>
        <v/>
      </c>
      <c r="L365" s="11" t="str">
        <f t="shared" si="131"/>
        <v/>
      </c>
      <c r="M365" s="11" t="str">
        <f t="shared" si="132"/>
        <v/>
      </c>
      <c r="N365" s="11" t="str">
        <f t="shared" si="133"/>
        <v/>
      </c>
      <c r="O365" s="11" t="str">
        <f t="shared" si="134"/>
        <v/>
      </c>
      <c r="P365" s="11" t="str">
        <f t="shared" si="122"/>
        <v/>
      </c>
      <c r="Q365" s="11" t="str">
        <f t="shared" si="123"/>
        <v/>
      </c>
      <c r="R365" s="11" t="str">
        <f t="shared" si="124"/>
        <v/>
      </c>
      <c r="S365" s="11"/>
      <c r="T365" s="73" t="str">
        <f t="shared" si="135"/>
        <v/>
      </c>
      <c r="U365" s="73" t="str">
        <f t="shared" si="136"/>
        <v/>
      </c>
      <c r="V365" s="20" t="str">
        <f t="shared" si="128"/>
        <v/>
      </c>
      <c r="X365" s="49" t="str">
        <f t="shared" si="125"/>
        <v/>
      </c>
      <c r="Y365" s="49" t="str">
        <f t="shared" si="137"/>
        <v/>
      </c>
      <c r="Z365" s="49" t="str">
        <f t="shared" si="138"/>
        <v/>
      </c>
      <c r="AA365" s="49" t="str">
        <f t="shared" si="139"/>
        <v/>
      </c>
    </row>
    <row r="366" spans="2:27" ht="12.75" customHeight="1">
      <c r="B366" s="17" t="str">
        <f t="shared" si="119"/>
        <v/>
      </c>
      <c r="C366" s="17" t="str">
        <f>IF(F366="","",INT((F366-SUM(MOD(DATE(YEAR(F366-MOD(F366-2,7)+3),1,2),{1E+99;7})*{1;-1})+5)/7))</f>
        <v/>
      </c>
      <c r="D366" s="18" t="str">
        <f t="shared" si="120"/>
        <v/>
      </c>
      <c r="E366" s="17" t="str">
        <f t="shared" si="126"/>
        <v/>
      </c>
      <c r="F366" s="10"/>
      <c r="G366" s="39" t="s">
        <v>70</v>
      </c>
      <c r="H366" s="21" t="str">
        <f t="shared" si="127"/>
        <v/>
      </c>
      <c r="I366" s="20" t="str">
        <f t="shared" si="121"/>
        <v/>
      </c>
      <c r="J366" s="19" t="str">
        <f t="shared" si="129"/>
        <v/>
      </c>
      <c r="K366" s="11" t="str">
        <f t="shared" si="130"/>
        <v/>
      </c>
      <c r="L366" s="11" t="str">
        <f t="shared" si="131"/>
        <v/>
      </c>
      <c r="M366" s="11" t="str">
        <f t="shared" si="132"/>
        <v/>
      </c>
      <c r="N366" s="11" t="str">
        <f t="shared" si="133"/>
        <v/>
      </c>
      <c r="O366" s="11" t="str">
        <f t="shared" si="134"/>
        <v/>
      </c>
      <c r="P366" s="11" t="str">
        <f t="shared" si="122"/>
        <v/>
      </c>
      <c r="Q366" s="11" t="str">
        <f t="shared" si="123"/>
        <v/>
      </c>
      <c r="R366" s="11" t="str">
        <f t="shared" si="124"/>
        <v/>
      </c>
      <c r="S366" s="11"/>
      <c r="T366" s="73" t="str">
        <f t="shared" si="135"/>
        <v/>
      </c>
      <c r="U366" s="73" t="str">
        <f t="shared" si="136"/>
        <v/>
      </c>
      <c r="V366" s="20" t="str">
        <f t="shared" si="128"/>
        <v/>
      </c>
      <c r="X366" s="49" t="str">
        <f t="shared" si="125"/>
        <v/>
      </c>
      <c r="Y366" s="49" t="str">
        <f t="shared" si="137"/>
        <v/>
      </c>
      <c r="Z366" s="49" t="str">
        <f t="shared" si="138"/>
        <v/>
      </c>
      <c r="AA366" s="49" t="str">
        <f t="shared" si="139"/>
        <v/>
      </c>
    </row>
    <row r="367" spans="2:27" ht="12.75" customHeight="1">
      <c r="B367" s="17" t="str">
        <f t="shared" si="119"/>
        <v/>
      </c>
      <c r="C367" s="17" t="str">
        <f>IF(F367="","",INT((F367-SUM(MOD(DATE(YEAR(F367-MOD(F367-2,7)+3),1,2),{1E+99;7})*{1;-1})+5)/7))</f>
        <v/>
      </c>
      <c r="D367" s="18" t="str">
        <f t="shared" si="120"/>
        <v/>
      </c>
      <c r="E367" s="17" t="str">
        <f t="shared" si="126"/>
        <v/>
      </c>
      <c r="F367" s="10"/>
      <c r="G367" s="39" t="s">
        <v>70</v>
      </c>
      <c r="H367" s="21" t="str">
        <f t="shared" si="127"/>
        <v/>
      </c>
      <c r="I367" s="20" t="str">
        <f t="shared" si="121"/>
        <v/>
      </c>
      <c r="J367" s="19" t="str">
        <f t="shared" si="129"/>
        <v/>
      </c>
      <c r="K367" s="11" t="str">
        <f t="shared" si="130"/>
        <v/>
      </c>
      <c r="L367" s="11" t="str">
        <f t="shared" si="131"/>
        <v/>
      </c>
      <c r="M367" s="11" t="str">
        <f t="shared" si="132"/>
        <v/>
      </c>
      <c r="N367" s="11" t="str">
        <f t="shared" si="133"/>
        <v/>
      </c>
      <c r="O367" s="11" t="str">
        <f t="shared" si="134"/>
        <v/>
      </c>
      <c r="P367" s="11" t="str">
        <f t="shared" si="122"/>
        <v/>
      </c>
      <c r="Q367" s="11" t="str">
        <f t="shared" si="123"/>
        <v/>
      </c>
      <c r="R367" s="11" t="str">
        <f t="shared" si="124"/>
        <v/>
      </c>
      <c r="S367" s="11"/>
      <c r="T367" s="73" t="str">
        <f t="shared" si="135"/>
        <v/>
      </c>
      <c r="U367" s="73" t="str">
        <f t="shared" si="136"/>
        <v/>
      </c>
      <c r="V367" s="20" t="str">
        <f t="shared" si="128"/>
        <v/>
      </c>
      <c r="X367" s="49" t="str">
        <f t="shared" si="125"/>
        <v/>
      </c>
      <c r="Y367" s="49" t="str">
        <f t="shared" si="137"/>
        <v/>
      </c>
      <c r="Z367" s="49" t="str">
        <f t="shared" si="138"/>
        <v/>
      </c>
      <c r="AA367" s="49" t="str">
        <f t="shared" si="139"/>
        <v/>
      </c>
    </row>
    <row r="368" spans="2:27" ht="12.75" customHeight="1">
      <c r="B368" s="17" t="str">
        <f t="shared" si="119"/>
        <v/>
      </c>
      <c r="C368" s="17" t="str">
        <f>IF(F368="","",INT((F368-SUM(MOD(DATE(YEAR(F368-MOD(F368-2,7)+3),1,2),{1E+99;7})*{1;-1})+5)/7))</f>
        <v/>
      </c>
      <c r="D368" s="18" t="str">
        <f t="shared" si="120"/>
        <v/>
      </c>
      <c r="E368" s="17" t="str">
        <f t="shared" si="126"/>
        <v/>
      </c>
      <c r="F368" s="10"/>
      <c r="G368" s="39" t="s">
        <v>70</v>
      </c>
      <c r="H368" s="21" t="str">
        <f t="shared" si="127"/>
        <v/>
      </c>
      <c r="I368" s="20" t="str">
        <f t="shared" si="121"/>
        <v/>
      </c>
      <c r="J368" s="19" t="str">
        <f t="shared" si="129"/>
        <v/>
      </c>
      <c r="K368" s="11" t="str">
        <f t="shared" si="130"/>
        <v/>
      </c>
      <c r="L368" s="11" t="str">
        <f t="shared" si="131"/>
        <v/>
      </c>
      <c r="M368" s="11" t="str">
        <f t="shared" si="132"/>
        <v/>
      </c>
      <c r="N368" s="11" t="str">
        <f t="shared" si="133"/>
        <v/>
      </c>
      <c r="O368" s="11" t="str">
        <f t="shared" si="134"/>
        <v/>
      </c>
      <c r="P368" s="11" t="str">
        <f t="shared" si="122"/>
        <v/>
      </c>
      <c r="Q368" s="11" t="str">
        <f t="shared" si="123"/>
        <v/>
      </c>
      <c r="R368" s="11" t="str">
        <f t="shared" si="124"/>
        <v/>
      </c>
      <c r="S368" s="11"/>
      <c r="T368" s="73" t="str">
        <f t="shared" si="135"/>
        <v/>
      </c>
      <c r="U368" s="73" t="str">
        <f t="shared" si="136"/>
        <v/>
      </c>
      <c r="V368" s="20" t="str">
        <f t="shared" si="128"/>
        <v/>
      </c>
      <c r="X368" s="49" t="str">
        <f t="shared" si="125"/>
        <v/>
      </c>
      <c r="Y368" s="49" t="str">
        <f t="shared" si="137"/>
        <v/>
      </c>
      <c r="Z368" s="49" t="str">
        <f t="shared" si="138"/>
        <v/>
      </c>
      <c r="AA368" s="49" t="str">
        <f t="shared" si="139"/>
        <v/>
      </c>
    </row>
    <row r="369" spans="2:27" ht="12.75" customHeight="1">
      <c r="B369" s="17" t="str">
        <f t="shared" si="119"/>
        <v/>
      </c>
      <c r="C369" s="17" t="str">
        <f>IF(F369="","",INT((F369-SUM(MOD(DATE(YEAR(F369-MOD(F369-2,7)+3),1,2),{1E+99;7})*{1;-1})+5)/7))</f>
        <v/>
      </c>
      <c r="D369" s="18" t="str">
        <f t="shared" si="120"/>
        <v/>
      </c>
      <c r="E369" s="17" t="str">
        <f t="shared" si="126"/>
        <v/>
      </c>
      <c r="F369" s="10"/>
      <c r="G369" s="39" t="s">
        <v>70</v>
      </c>
      <c r="H369" s="21" t="str">
        <f t="shared" si="127"/>
        <v/>
      </c>
      <c r="I369" s="20" t="str">
        <f t="shared" si="121"/>
        <v/>
      </c>
      <c r="J369" s="19" t="str">
        <f t="shared" si="129"/>
        <v/>
      </c>
      <c r="K369" s="11" t="str">
        <f t="shared" si="130"/>
        <v/>
      </c>
      <c r="L369" s="11" t="str">
        <f t="shared" si="131"/>
        <v/>
      </c>
      <c r="M369" s="11" t="str">
        <f t="shared" si="132"/>
        <v/>
      </c>
      <c r="N369" s="11" t="str">
        <f t="shared" si="133"/>
        <v/>
      </c>
      <c r="O369" s="11" t="str">
        <f t="shared" si="134"/>
        <v/>
      </c>
      <c r="P369" s="11" t="str">
        <f t="shared" si="122"/>
        <v/>
      </c>
      <c r="Q369" s="11" t="str">
        <f t="shared" si="123"/>
        <v/>
      </c>
      <c r="R369" s="11" t="str">
        <f t="shared" si="124"/>
        <v/>
      </c>
      <c r="S369" s="11"/>
      <c r="T369" s="73" t="str">
        <f t="shared" si="135"/>
        <v/>
      </c>
      <c r="U369" s="73" t="str">
        <f t="shared" si="136"/>
        <v/>
      </c>
      <c r="V369" s="20" t="str">
        <f t="shared" si="128"/>
        <v/>
      </c>
      <c r="X369" s="49" t="str">
        <f t="shared" si="125"/>
        <v/>
      </c>
      <c r="Y369" s="49" t="str">
        <f t="shared" si="137"/>
        <v/>
      </c>
      <c r="Z369" s="49" t="str">
        <f t="shared" si="138"/>
        <v/>
      </c>
      <c r="AA369" s="49" t="str">
        <f t="shared" si="139"/>
        <v/>
      </c>
    </row>
    <row r="370" spans="2:27" ht="12.75" customHeight="1">
      <c r="B370" s="17" t="str">
        <f t="shared" si="119"/>
        <v/>
      </c>
      <c r="C370" s="17" t="str">
        <f>IF(F370="","",INT((F370-SUM(MOD(DATE(YEAR(F370-MOD(F370-2,7)+3),1,2),{1E+99;7})*{1;-1})+5)/7))</f>
        <v/>
      </c>
      <c r="D370" s="18" t="str">
        <f t="shared" si="120"/>
        <v/>
      </c>
      <c r="E370" s="17" t="str">
        <f t="shared" si="126"/>
        <v/>
      </c>
      <c r="F370" s="10"/>
      <c r="G370" s="39" t="s">
        <v>70</v>
      </c>
      <c r="H370" s="21" t="str">
        <f t="shared" si="127"/>
        <v/>
      </c>
      <c r="I370" s="20" t="str">
        <f t="shared" si="121"/>
        <v/>
      </c>
      <c r="J370" s="19" t="str">
        <f t="shared" si="129"/>
        <v/>
      </c>
      <c r="K370" s="11" t="str">
        <f t="shared" si="130"/>
        <v/>
      </c>
      <c r="L370" s="11" t="str">
        <f t="shared" si="131"/>
        <v/>
      </c>
      <c r="M370" s="11" t="str">
        <f t="shared" si="132"/>
        <v/>
      </c>
      <c r="N370" s="11" t="str">
        <f t="shared" si="133"/>
        <v/>
      </c>
      <c r="O370" s="11" t="str">
        <f t="shared" si="134"/>
        <v/>
      </c>
      <c r="P370" s="11" t="str">
        <f t="shared" si="122"/>
        <v/>
      </c>
      <c r="Q370" s="11" t="str">
        <f t="shared" si="123"/>
        <v/>
      </c>
      <c r="R370" s="11" t="str">
        <f t="shared" si="124"/>
        <v/>
      </c>
      <c r="S370" s="11"/>
      <c r="T370" s="73" t="str">
        <f t="shared" si="135"/>
        <v/>
      </c>
      <c r="U370" s="73" t="str">
        <f t="shared" si="136"/>
        <v/>
      </c>
      <c r="V370" s="20" t="str">
        <f t="shared" si="128"/>
        <v/>
      </c>
      <c r="X370" s="49" t="str">
        <f t="shared" si="125"/>
        <v/>
      </c>
      <c r="Y370" s="49" t="str">
        <f t="shared" si="137"/>
        <v/>
      </c>
      <c r="Z370" s="49" t="str">
        <f t="shared" si="138"/>
        <v/>
      </c>
      <c r="AA370" s="49" t="str">
        <f t="shared" si="139"/>
        <v/>
      </c>
    </row>
    <row r="371" spans="2:27" ht="12.75" customHeight="1">
      <c r="B371" s="17" t="str">
        <f t="shared" si="119"/>
        <v/>
      </c>
      <c r="C371" s="17" t="str">
        <f>IF(F371="","",INT((F371-SUM(MOD(DATE(YEAR(F371-MOD(F371-2,7)+3),1,2),{1E+99;7})*{1;-1})+5)/7))</f>
        <v/>
      </c>
      <c r="D371" s="18" t="str">
        <f t="shared" si="120"/>
        <v/>
      </c>
      <c r="E371" s="17" t="str">
        <f t="shared" si="126"/>
        <v/>
      </c>
      <c r="F371" s="10"/>
      <c r="G371" s="39" t="s">
        <v>70</v>
      </c>
      <c r="H371" s="21" t="str">
        <f t="shared" si="127"/>
        <v/>
      </c>
      <c r="I371" s="20" t="str">
        <f t="shared" si="121"/>
        <v/>
      </c>
      <c r="J371" s="19" t="str">
        <f t="shared" si="129"/>
        <v/>
      </c>
      <c r="K371" s="11" t="str">
        <f t="shared" si="130"/>
        <v/>
      </c>
      <c r="L371" s="11" t="str">
        <f t="shared" si="131"/>
        <v/>
      </c>
      <c r="M371" s="11" t="str">
        <f t="shared" si="132"/>
        <v/>
      </c>
      <c r="N371" s="11" t="str">
        <f t="shared" si="133"/>
        <v/>
      </c>
      <c r="O371" s="11" t="str">
        <f t="shared" si="134"/>
        <v/>
      </c>
      <c r="P371" s="11" t="str">
        <f t="shared" si="122"/>
        <v/>
      </c>
      <c r="Q371" s="11" t="str">
        <f t="shared" si="123"/>
        <v/>
      </c>
      <c r="R371" s="11" t="str">
        <f t="shared" si="124"/>
        <v/>
      </c>
      <c r="S371" s="11"/>
      <c r="T371" s="73" t="str">
        <f t="shared" si="135"/>
        <v/>
      </c>
      <c r="U371" s="73" t="str">
        <f t="shared" si="136"/>
        <v/>
      </c>
      <c r="V371" s="20" t="str">
        <f t="shared" si="128"/>
        <v/>
      </c>
      <c r="X371" s="49" t="str">
        <f t="shared" si="125"/>
        <v/>
      </c>
      <c r="Y371" s="49" t="str">
        <f t="shared" si="137"/>
        <v/>
      </c>
      <c r="Z371" s="49" t="str">
        <f t="shared" si="138"/>
        <v/>
      </c>
      <c r="AA371" s="49" t="str">
        <f t="shared" si="139"/>
        <v/>
      </c>
    </row>
    <row r="372" spans="2:27" ht="12.75" customHeight="1">
      <c r="B372" s="17" t="str">
        <f t="shared" si="119"/>
        <v/>
      </c>
      <c r="C372" s="17" t="str">
        <f>IF(F372="","",INT((F372-SUM(MOD(DATE(YEAR(F372-MOD(F372-2,7)+3),1,2),{1E+99;7})*{1;-1})+5)/7))</f>
        <v/>
      </c>
      <c r="D372" s="18" t="str">
        <f t="shared" si="120"/>
        <v/>
      </c>
      <c r="E372" s="17" t="str">
        <f t="shared" si="126"/>
        <v/>
      </c>
      <c r="F372" s="10"/>
      <c r="G372" s="39" t="s">
        <v>70</v>
      </c>
      <c r="H372" s="21" t="str">
        <f t="shared" si="127"/>
        <v/>
      </c>
      <c r="I372" s="20" t="str">
        <f t="shared" si="121"/>
        <v/>
      </c>
      <c r="J372" s="19" t="str">
        <f t="shared" si="129"/>
        <v/>
      </c>
      <c r="K372" s="11" t="str">
        <f t="shared" si="130"/>
        <v/>
      </c>
      <c r="L372" s="11" t="str">
        <f t="shared" si="131"/>
        <v/>
      </c>
      <c r="M372" s="11" t="str">
        <f t="shared" si="132"/>
        <v/>
      </c>
      <c r="N372" s="11" t="str">
        <f t="shared" si="133"/>
        <v/>
      </c>
      <c r="O372" s="11" t="str">
        <f t="shared" si="134"/>
        <v/>
      </c>
      <c r="P372" s="11" t="str">
        <f t="shared" si="122"/>
        <v/>
      </c>
      <c r="Q372" s="11" t="str">
        <f t="shared" si="123"/>
        <v/>
      </c>
      <c r="R372" s="11" t="str">
        <f t="shared" si="124"/>
        <v/>
      </c>
      <c r="S372" s="11"/>
      <c r="T372" s="73" t="str">
        <f t="shared" si="135"/>
        <v/>
      </c>
      <c r="U372" s="73" t="str">
        <f t="shared" si="136"/>
        <v/>
      </c>
      <c r="V372" s="20" t="str">
        <f t="shared" si="128"/>
        <v/>
      </c>
      <c r="X372" s="49" t="str">
        <f t="shared" si="125"/>
        <v/>
      </c>
      <c r="Y372" s="49" t="str">
        <f t="shared" si="137"/>
        <v/>
      </c>
      <c r="Z372" s="49" t="str">
        <f t="shared" si="138"/>
        <v/>
      </c>
      <c r="AA372" s="49" t="str">
        <f t="shared" si="139"/>
        <v/>
      </c>
    </row>
    <row r="373" spans="2:27" ht="12.75" customHeight="1">
      <c r="B373" s="17" t="str">
        <f t="shared" si="119"/>
        <v/>
      </c>
      <c r="C373" s="17" t="str">
        <f>IF(F373="","",INT((F373-SUM(MOD(DATE(YEAR(F373-MOD(F373-2,7)+3),1,2),{1E+99;7})*{1;-1})+5)/7))</f>
        <v/>
      </c>
      <c r="D373" s="18" t="str">
        <f t="shared" si="120"/>
        <v/>
      </c>
      <c r="E373" s="17" t="str">
        <f t="shared" si="126"/>
        <v/>
      </c>
      <c r="F373" s="10"/>
      <c r="G373" s="39" t="s">
        <v>70</v>
      </c>
      <c r="H373" s="21" t="str">
        <f t="shared" si="127"/>
        <v/>
      </c>
      <c r="I373" s="20" t="str">
        <f t="shared" si="121"/>
        <v/>
      </c>
      <c r="J373" s="19" t="str">
        <f t="shared" si="129"/>
        <v/>
      </c>
      <c r="K373" s="11" t="str">
        <f t="shared" si="130"/>
        <v/>
      </c>
      <c r="L373" s="11" t="str">
        <f t="shared" si="131"/>
        <v/>
      </c>
      <c r="M373" s="11" t="str">
        <f t="shared" si="132"/>
        <v/>
      </c>
      <c r="N373" s="11" t="str">
        <f t="shared" si="133"/>
        <v/>
      </c>
      <c r="O373" s="11" t="str">
        <f t="shared" si="134"/>
        <v/>
      </c>
      <c r="P373" s="11" t="str">
        <f t="shared" si="122"/>
        <v/>
      </c>
      <c r="Q373" s="11" t="str">
        <f t="shared" si="123"/>
        <v/>
      </c>
      <c r="R373" s="11" t="str">
        <f t="shared" si="124"/>
        <v/>
      </c>
      <c r="S373" s="11"/>
      <c r="T373" s="73" t="str">
        <f t="shared" si="135"/>
        <v/>
      </c>
      <c r="U373" s="73" t="str">
        <f t="shared" si="136"/>
        <v/>
      </c>
      <c r="V373" s="20" t="str">
        <f t="shared" si="128"/>
        <v/>
      </c>
      <c r="X373" s="49" t="str">
        <f t="shared" si="125"/>
        <v/>
      </c>
      <c r="Y373" s="49" t="str">
        <f t="shared" si="137"/>
        <v/>
      </c>
      <c r="Z373" s="49" t="str">
        <f t="shared" si="138"/>
        <v/>
      </c>
      <c r="AA373" s="49" t="str">
        <f t="shared" si="139"/>
        <v/>
      </c>
    </row>
    <row r="374" spans="2:27" ht="12.75" customHeight="1">
      <c r="B374" s="17" t="str">
        <f t="shared" si="119"/>
        <v/>
      </c>
      <c r="C374" s="17" t="str">
        <f>IF(F374="","",INT((F374-SUM(MOD(DATE(YEAR(F374-MOD(F374-2,7)+3),1,2),{1E+99;7})*{1;-1})+5)/7))</f>
        <v/>
      </c>
      <c r="D374" s="18" t="str">
        <f t="shared" si="120"/>
        <v/>
      </c>
      <c r="E374" s="17" t="str">
        <f t="shared" si="126"/>
        <v/>
      </c>
      <c r="F374" s="10"/>
      <c r="G374" s="39" t="s">
        <v>70</v>
      </c>
      <c r="H374" s="21" t="str">
        <f t="shared" si="127"/>
        <v/>
      </c>
      <c r="I374" s="20" t="str">
        <f t="shared" si="121"/>
        <v/>
      </c>
      <c r="J374" s="19" t="str">
        <f t="shared" si="129"/>
        <v/>
      </c>
      <c r="K374" s="11" t="str">
        <f t="shared" si="130"/>
        <v/>
      </c>
      <c r="L374" s="11" t="str">
        <f t="shared" si="131"/>
        <v/>
      </c>
      <c r="M374" s="11" t="str">
        <f t="shared" si="132"/>
        <v/>
      </c>
      <c r="N374" s="11" t="str">
        <f t="shared" si="133"/>
        <v/>
      </c>
      <c r="O374" s="11" t="str">
        <f t="shared" si="134"/>
        <v/>
      </c>
      <c r="P374" s="11" t="str">
        <f t="shared" si="122"/>
        <v/>
      </c>
      <c r="Q374" s="11" t="str">
        <f t="shared" si="123"/>
        <v/>
      </c>
      <c r="R374" s="11" t="str">
        <f t="shared" si="124"/>
        <v/>
      </c>
      <c r="S374" s="11"/>
      <c r="T374" s="73" t="str">
        <f t="shared" si="135"/>
        <v/>
      </c>
      <c r="U374" s="73" t="str">
        <f t="shared" si="136"/>
        <v/>
      </c>
      <c r="V374" s="20" t="str">
        <f t="shared" si="128"/>
        <v/>
      </c>
      <c r="X374" s="49" t="str">
        <f t="shared" si="125"/>
        <v/>
      </c>
      <c r="Y374" s="49" t="str">
        <f t="shared" si="137"/>
        <v/>
      </c>
      <c r="Z374" s="49" t="str">
        <f t="shared" si="138"/>
        <v/>
      </c>
      <c r="AA374" s="49" t="str">
        <f t="shared" si="139"/>
        <v/>
      </c>
    </row>
    <row r="375" spans="2:27" ht="12.75" customHeight="1">
      <c r="B375" s="17" t="str">
        <f t="shared" si="119"/>
        <v/>
      </c>
      <c r="C375" s="17" t="str">
        <f>IF(F375="","",INT((F375-SUM(MOD(DATE(YEAR(F375-MOD(F375-2,7)+3),1,2),{1E+99;7})*{1;-1})+5)/7))</f>
        <v/>
      </c>
      <c r="D375" s="18" t="str">
        <f t="shared" si="120"/>
        <v/>
      </c>
      <c r="E375" s="17" t="str">
        <f t="shared" si="126"/>
        <v/>
      </c>
      <c r="F375" s="10"/>
      <c r="G375" s="39" t="s">
        <v>70</v>
      </c>
      <c r="H375" s="21" t="str">
        <f t="shared" si="127"/>
        <v/>
      </c>
      <c r="I375" s="20" t="str">
        <f t="shared" si="121"/>
        <v/>
      </c>
      <c r="J375" s="19" t="str">
        <f t="shared" si="129"/>
        <v/>
      </c>
      <c r="K375" s="11" t="str">
        <f t="shared" si="130"/>
        <v/>
      </c>
      <c r="L375" s="11" t="str">
        <f t="shared" si="131"/>
        <v/>
      </c>
      <c r="M375" s="11" t="str">
        <f t="shared" si="132"/>
        <v/>
      </c>
      <c r="N375" s="11" t="str">
        <f t="shared" si="133"/>
        <v/>
      </c>
      <c r="O375" s="11" t="str">
        <f t="shared" si="134"/>
        <v/>
      </c>
      <c r="P375" s="11" t="str">
        <f t="shared" si="122"/>
        <v/>
      </c>
      <c r="Q375" s="11" t="str">
        <f t="shared" si="123"/>
        <v/>
      </c>
      <c r="R375" s="11" t="str">
        <f t="shared" si="124"/>
        <v/>
      </c>
      <c r="S375" s="11"/>
      <c r="T375" s="73" t="str">
        <f t="shared" si="135"/>
        <v/>
      </c>
      <c r="U375" s="73" t="str">
        <f t="shared" si="136"/>
        <v/>
      </c>
      <c r="V375" s="20" t="str">
        <f t="shared" si="128"/>
        <v/>
      </c>
      <c r="X375" s="49" t="str">
        <f t="shared" si="125"/>
        <v/>
      </c>
      <c r="Y375" s="49" t="str">
        <f t="shared" si="137"/>
        <v/>
      </c>
      <c r="Z375" s="49" t="str">
        <f t="shared" si="138"/>
        <v/>
      </c>
      <c r="AA375" s="49" t="str">
        <f t="shared" si="139"/>
        <v/>
      </c>
    </row>
    <row r="376" spans="2:27" ht="12.75" customHeight="1">
      <c r="B376" s="17" t="str">
        <f t="shared" si="119"/>
        <v/>
      </c>
      <c r="C376" s="17" t="str">
        <f>IF(F376="","",INT((F376-SUM(MOD(DATE(YEAR(F376-MOD(F376-2,7)+3),1,2),{1E+99;7})*{1;-1})+5)/7))</f>
        <v/>
      </c>
      <c r="D376" s="18" t="str">
        <f t="shared" si="120"/>
        <v/>
      </c>
      <c r="E376" s="17" t="str">
        <f t="shared" si="126"/>
        <v/>
      </c>
      <c r="F376" s="10"/>
      <c r="G376" s="39" t="s">
        <v>70</v>
      </c>
      <c r="H376" s="21" t="str">
        <f t="shared" si="127"/>
        <v/>
      </c>
      <c r="I376" s="20" t="str">
        <f t="shared" si="121"/>
        <v/>
      </c>
      <c r="J376" s="19" t="str">
        <f t="shared" si="129"/>
        <v/>
      </c>
      <c r="K376" s="11" t="str">
        <f t="shared" si="130"/>
        <v/>
      </c>
      <c r="L376" s="11" t="str">
        <f t="shared" si="131"/>
        <v/>
      </c>
      <c r="M376" s="11" t="str">
        <f t="shared" si="132"/>
        <v/>
      </c>
      <c r="N376" s="11" t="str">
        <f t="shared" si="133"/>
        <v/>
      </c>
      <c r="O376" s="11" t="str">
        <f t="shared" si="134"/>
        <v/>
      </c>
      <c r="P376" s="11" t="str">
        <f t="shared" si="122"/>
        <v/>
      </c>
      <c r="Q376" s="11" t="str">
        <f t="shared" si="123"/>
        <v/>
      </c>
      <c r="R376" s="11" t="str">
        <f t="shared" si="124"/>
        <v/>
      </c>
      <c r="S376" s="11"/>
      <c r="T376" s="73" t="str">
        <f t="shared" si="135"/>
        <v/>
      </c>
      <c r="U376" s="73" t="str">
        <f t="shared" si="136"/>
        <v/>
      </c>
      <c r="V376" s="20" t="str">
        <f t="shared" si="128"/>
        <v/>
      </c>
      <c r="X376" s="49" t="str">
        <f t="shared" si="125"/>
        <v/>
      </c>
      <c r="Y376" s="49" t="str">
        <f t="shared" si="137"/>
        <v/>
      </c>
      <c r="Z376" s="49" t="str">
        <f t="shared" si="138"/>
        <v/>
      </c>
      <c r="AA376" s="49" t="str">
        <f t="shared" si="139"/>
        <v/>
      </c>
    </row>
    <row r="377" spans="2:27" ht="12.75" customHeight="1">
      <c r="B377" s="17" t="str">
        <f t="shared" si="119"/>
        <v/>
      </c>
      <c r="C377" s="17" t="str">
        <f>IF(F377="","",INT((F377-SUM(MOD(DATE(YEAR(F377-MOD(F377-2,7)+3),1,2),{1E+99;7})*{1;-1})+5)/7))</f>
        <v/>
      </c>
      <c r="D377" s="18" t="str">
        <f t="shared" si="120"/>
        <v/>
      </c>
      <c r="E377" s="17" t="str">
        <f t="shared" si="126"/>
        <v/>
      </c>
      <c r="F377" s="10"/>
      <c r="G377" s="39" t="s">
        <v>70</v>
      </c>
      <c r="H377" s="21" t="str">
        <f t="shared" si="127"/>
        <v/>
      </c>
      <c r="I377" s="20" t="str">
        <f t="shared" si="121"/>
        <v/>
      </c>
      <c r="J377" s="19" t="str">
        <f t="shared" si="129"/>
        <v/>
      </c>
      <c r="K377" s="11" t="str">
        <f t="shared" si="130"/>
        <v/>
      </c>
      <c r="L377" s="11" t="str">
        <f t="shared" si="131"/>
        <v/>
      </c>
      <c r="M377" s="11" t="str">
        <f t="shared" si="132"/>
        <v/>
      </c>
      <c r="N377" s="11" t="str">
        <f t="shared" si="133"/>
        <v/>
      </c>
      <c r="O377" s="11" t="str">
        <f t="shared" si="134"/>
        <v/>
      </c>
      <c r="P377" s="11" t="str">
        <f t="shared" si="122"/>
        <v/>
      </c>
      <c r="Q377" s="11" t="str">
        <f t="shared" si="123"/>
        <v/>
      </c>
      <c r="R377" s="11" t="str">
        <f t="shared" si="124"/>
        <v/>
      </c>
      <c r="S377" s="11"/>
      <c r="T377" s="73" t="str">
        <f t="shared" si="135"/>
        <v/>
      </c>
      <c r="U377" s="73" t="str">
        <f t="shared" si="136"/>
        <v/>
      </c>
      <c r="V377" s="20" t="str">
        <f t="shared" si="128"/>
        <v/>
      </c>
      <c r="X377" s="49" t="str">
        <f t="shared" si="125"/>
        <v/>
      </c>
      <c r="Y377" s="49" t="str">
        <f t="shared" si="137"/>
        <v/>
      </c>
      <c r="Z377" s="49" t="str">
        <f t="shared" si="138"/>
        <v/>
      </c>
      <c r="AA377" s="49" t="str">
        <f t="shared" si="139"/>
        <v/>
      </c>
    </row>
    <row r="378" spans="2:27" ht="12.75" customHeight="1">
      <c r="B378" s="17" t="str">
        <f t="shared" si="119"/>
        <v/>
      </c>
      <c r="C378" s="17" t="str">
        <f>IF(F378="","",INT((F378-SUM(MOD(DATE(YEAR(F378-MOD(F378-2,7)+3),1,2),{1E+99;7})*{1;-1})+5)/7))</f>
        <v/>
      </c>
      <c r="D378" s="18" t="str">
        <f t="shared" si="120"/>
        <v/>
      </c>
      <c r="E378" s="17" t="str">
        <f t="shared" si="126"/>
        <v/>
      </c>
      <c r="F378" s="10"/>
      <c r="G378" s="39" t="s">
        <v>70</v>
      </c>
      <c r="H378" s="21" t="str">
        <f t="shared" si="127"/>
        <v/>
      </c>
      <c r="I378" s="20" t="str">
        <f t="shared" si="121"/>
        <v/>
      </c>
      <c r="J378" s="19" t="str">
        <f t="shared" si="129"/>
        <v/>
      </c>
      <c r="K378" s="11" t="str">
        <f t="shared" si="130"/>
        <v/>
      </c>
      <c r="L378" s="11" t="str">
        <f t="shared" si="131"/>
        <v/>
      </c>
      <c r="M378" s="11" t="str">
        <f t="shared" si="132"/>
        <v/>
      </c>
      <c r="N378" s="11" t="str">
        <f t="shared" si="133"/>
        <v/>
      </c>
      <c r="O378" s="11" t="str">
        <f t="shared" si="134"/>
        <v/>
      </c>
      <c r="P378" s="11" t="str">
        <f t="shared" si="122"/>
        <v/>
      </c>
      <c r="Q378" s="11" t="str">
        <f t="shared" si="123"/>
        <v/>
      </c>
      <c r="R378" s="11" t="str">
        <f t="shared" si="124"/>
        <v/>
      </c>
      <c r="S378" s="11"/>
      <c r="T378" s="73" t="str">
        <f t="shared" si="135"/>
        <v/>
      </c>
      <c r="U378" s="73" t="str">
        <f t="shared" si="136"/>
        <v/>
      </c>
      <c r="V378" s="20" t="str">
        <f t="shared" si="128"/>
        <v/>
      </c>
      <c r="X378" s="49" t="str">
        <f t="shared" si="125"/>
        <v/>
      </c>
      <c r="Y378" s="49" t="str">
        <f t="shared" si="137"/>
        <v/>
      </c>
      <c r="Z378" s="49" t="str">
        <f t="shared" si="138"/>
        <v/>
      </c>
      <c r="AA378" s="49" t="str">
        <f t="shared" si="139"/>
        <v/>
      </c>
    </row>
    <row r="379" spans="2:27" ht="12.75" customHeight="1">
      <c r="B379" s="17" t="str">
        <f t="shared" si="119"/>
        <v/>
      </c>
      <c r="C379" s="17" t="str">
        <f>IF(F379="","",INT((F379-SUM(MOD(DATE(YEAR(F379-MOD(F379-2,7)+3),1,2),{1E+99;7})*{1;-1})+5)/7))</f>
        <v/>
      </c>
      <c r="D379" s="18" t="str">
        <f t="shared" si="120"/>
        <v/>
      </c>
      <c r="E379" s="17" t="str">
        <f t="shared" si="126"/>
        <v/>
      </c>
      <c r="F379" s="10"/>
      <c r="G379" s="39" t="s">
        <v>70</v>
      </c>
      <c r="H379" s="21" t="str">
        <f t="shared" si="127"/>
        <v/>
      </c>
      <c r="I379" s="20" t="str">
        <f t="shared" si="121"/>
        <v/>
      </c>
      <c r="J379" s="19" t="str">
        <f t="shared" si="129"/>
        <v/>
      </c>
      <c r="K379" s="11" t="str">
        <f t="shared" si="130"/>
        <v/>
      </c>
      <c r="L379" s="11" t="str">
        <f t="shared" si="131"/>
        <v/>
      </c>
      <c r="M379" s="11" t="str">
        <f t="shared" si="132"/>
        <v/>
      </c>
      <c r="N379" s="11" t="str">
        <f t="shared" si="133"/>
        <v/>
      </c>
      <c r="O379" s="11" t="str">
        <f t="shared" si="134"/>
        <v/>
      </c>
      <c r="P379" s="11" t="str">
        <f t="shared" si="122"/>
        <v/>
      </c>
      <c r="Q379" s="11" t="str">
        <f t="shared" si="123"/>
        <v/>
      </c>
      <c r="R379" s="11" t="str">
        <f t="shared" si="124"/>
        <v/>
      </c>
      <c r="S379" s="11"/>
      <c r="T379" s="73" t="str">
        <f t="shared" si="135"/>
        <v/>
      </c>
      <c r="U379" s="73" t="str">
        <f t="shared" si="136"/>
        <v/>
      </c>
      <c r="V379" s="20" t="str">
        <f t="shared" si="128"/>
        <v/>
      </c>
      <c r="X379" s="49" t="str">
        <f t="shared" si="125"/>
        <v/>
      </c>
      <c r="Y379" s="49" t="str">
        <f t="shared" si="137"/>
        <v/>
      </c>
      <c r="Z379" s="49" t="str">
        <f t="shared" si="138"/>
        <v/>
      </c>
      <c r="AA379" s="49" t="str">
        <f t="shared" si="139"/>
        <v/>
      </c>
    </row>
    <row r="380" spans="2:27" ht="12.75" customHeight="1">
      <c r="B380" s="17" t="str">
        <f t="shared" si="119"/>
        <v/>
      </c>
      <c r="C380" s="17" t="str">
        <f>IF(F380="","",INT((F380-SUM(MOD(DATE(YEAR(F380-MOD(F380-2,7)+3),1,2),{1E+99;7})*{1;-1})+5)/7))</f>
        <v/>
      </c>
      <c r="D380" s="18" t="str">
        <f t="shared" si="120"/>
        <v/>
      </c>
      <c r="E380" s="17" t="str">
        <f t="shared" si="126"/>
        <v/>
      </c>
      <c r="F380" s="10"/>
      <c r="G380" s="39" t="s">
        <v>70</v>
      </c>
      <c r="H380" s="21" t="str">
        <f t="shared" si="127"/>
        <v/>
      </c>
      <c r="I380" s="20" t="str">
        <f t="shared" si="121"/>
        <v/>
      </c>
      <c r="J380" s="19" t="str">
        <f t="shared" si="129"/>
        <v/>
      </c>
      <c r="K380" s="11" t="str">
        <f t="shared" si="130"/>
        <v/>
      </c>
      <c r="L380" s="11" t="str">
        <f t="shared" si="131"/>
        <v/>
      </c>
      <c r="M380" s="11" t="str">
        <f t="shared" si="132"/>
        <v/>
      </c>
      <c r="N380" s="11" t="str">
        <f t="shared" si="133"/>
        <v/>
      </c>
      <c r="O380" s="11" t="str">
        <f t="shared" si="134"/>
        <v/>
      </c>
      <c r="P380" s="11" t="str">
        <f t="shared" si="122"/>
        <v/>
      </c>
      <c r="Q380" s="11" t="str">
        <f t="shared" si="123"/>
        <v/>
      </c>
      <c r="R380" s="11" t="str">
        <f t="shared" si="124"/>
        <v/>
      </c>
      <c r="S380" s="11"/>
      <c r="T380" s="73" t="str">
        <f t="shared" si="135"/>
        <v/>
      </c>
      <c r="U380" s="73" t="str">
        <f t="shared" si="136"/>
        <v/>
      </c>
      <c r="V380" s="20" t="str">
        <f t="shared" si="128"/>
        <v/>
      </c>
      <c r="X380" s="49" t="str">
        <f t="shared" si="125"/>
        <v/>
      </c>
      <c r="Y380" s="49" t="str">
        <f t="shared" si="137"/>
        <v/>
      </c>
      <c r="Z380" s="49" t="str">
        <f t="shared" si="138"/>
        <v/>
      </c>
      <c r="AA380" s="49" t="str">
        <f t="shared" si="139"/>
        <v/>
      </c>
    </row>
    <row r="381" spans="2:27" ht="12.75" customHeight="1">
      <c r="B381" s="17" t="str">
        <f t="shared" si="119"/>
        <v/>
      </c>
      <c r="C381" s="17" t="str">
        <f>IF(F381="","",INT((F381-SUM(MOD(DATE(YEAR(F381-MOD(F381-2,7)+3),1,2),{1E+99;7})*{1;-1})+5)/7))</f>
        <v/>
      </c>
      <c r="D381" s="18" t="str">
        <f t="shared" si="120"/>
        <v/>
      </c>
      <c r="E381" s="17" t="str">
        <f t="shared" si="126"/>
        <v/>
      </c>
      <c r="F381" s="10"/>
      <c r="G381" s="39" t="s">
        <v>70</v>
      </c>
      <c r="H381" s="21" t="str">
        <f t="shared" si="127"/>
        <v/>
      </c>
      <c r="I381" s="20" t="str">
        <f t="shared" si="121"/>
        <v/>
      </c>
      <c r="J381" s="19" t="str">
        <f t="shared" si="129"/>
        <v/>
      </c>
      <c r="K381" s="11" t="str">
        <f t="shared" si="130"/>
        <v/>
      </c>
      <c r="L381" s="11" t="str">
        <f t="shared" si="131"/>
        <v/>
      </c>
      <c r="M381" s="11" t="str">
        <f t="shared" si="132"/>
        <v/>
      </c>
      <c r="N381" s="11" t="str">
        <f t="shared" si="133"/>
        <v/>
      </c>
      <c r="O381" s="11" t="str">
        <f t="shared" si="134"/>
        <v/>
      </c>
      <c r="P381" s="11" t="str">
        <f t="shared" si="122"/>
        <v/>
      </c>
      <c r="Q381" s="11" t="str">
        <f t="shared" si="123"/>
        <v/>
      </c>
      <c r="R381" s="11" t="str">
        <f t="shared" si="124"/>
        <v/>
      </c>
      <c r="S381" s="11"/>
      <c r="T381" s="73" t="str">
        <f t="shared" si="135"/>
        <v/>
      </c>
      <c r="U381" s="73" t="str">
        <f t="shared" si="136"/>
        <v/>
      </c>
      <c r="V381" s="20" t="str">
        <f t="shared" si="128"/>
        <v/>
      </c>
      <c r="X381" s="49" t="str">
        <f t="shared" si="125"/>
        <v/>
      </c>
      <c r="Y381" s="49" t="str">
        <f t="shared" si="137"/>
        <v/>
      </c>
      <c r="Z381" s="49" t="str">
        <f t="shared" si="138"/>
        <v/>
      </c>
      <c r="AA381" s="49" t="str">
        <f t="shared" si="139"/>
        <v/>
      </c>
    </row>
    <row r="382" spans="2:27" ht="12.75" customHeight="1">
      <c r="B382" s="17" t="str">
        <f t="shared" si="119"/>
        <v/>
      </c>
      <c r="C382" s="17" t="str">
        <f>IF(F382="","",INT((F382-SUM(MOD(DATE(YEAR(F382-MOD(F382-2,7)+3),1,2),{1E+99;7})*{1;-1})+5)/7))</f>
        <v/>
      </c>
      <c r="D382" s="18" t="str">
        <f t="shared" si="120"/>
        <v/>
      </c>
      <c r="E382" s="17" t="str">
        <f t="shared" si="126"/>
        <v/>
      </c>
      <c r="F382" s="10"/>
      <c r="G382" s="39" t="s">
        <v>70</v>
      </c>
      <c r="H382" s="21" t="str">
        <f t="shared" si="127"/>
        <v/>
      </c>
      <c r="I382" s="20" t="str">
        <f t="shared" si="121"/>
        <v/>
      </c>
      <c r="J382" s="19" t="str">
        <f t="shared" si="129"/>
        <v/>
      </c>
      <c r="K382" s="11" t="str">
        <f t="shared" si="130"/>
        <v/>
      </c>
      <c r="L382" s="11" t="str">
        <f t="shared" si="131"/>
        <v/>
      </c>
      <c r="M382" s="11" t="str">
        <f t="shared" si="132"/>
        <v/>
      </c>
      <c r="N382" s="11" t="str">
        <f t="shared" si="133"/>
        <v/>
      </c>
      <c r="O382" s="11" t="str">
        <f t="shared" si="134"/>
        <v/>
      </c>
      <c r="P382" s="11" t="str">
        <f t="shared" si="122"/>
        <v/>
      </c>
      <c r="Q382" s="11" t="str">
        <f t="shared" si="123"/>
        <v/>
      </c>
      <c r="R382" s="11" t="str">
        <f t="shared" si="124"/>
        <v/>
      </c>
      <c r="S382" s="11"/>
      <c r="T382" s="73" t="str">
        <f t="shared" si="135"/>
        <v/>
      </c>
      <c r="U382" s="73" t="str">
        <f t="shared" si="136"/>
        <v/>
      </c>
      <c r="V382" s="20" t="str">
        <f t="shared" si="128"/>
        <v/>
      </c>
      <c r="X382" s="49" t="str">
        <f t="shared" si="125"/>
        <v/>
      </c>
      <c r="Y382" s="49" t="str">
        <f t="shared" si="137"/>
        <v/>
      </c>
      <c r="Z382" s="49" t="str">
        <f t="shared" si="138"/>
        <v/>
      </c>
      <c r="AA382" s="49" t="str">
        <f t="shared" si="139"/>
        <v/>
      </c>
    </row>
    <row r="383" spans="2:27" ht="12.75" customHeight="1">
      <c r="B383" s="17" t="str">
        <f t="shared" si="119"/>
        <v/>
      </c>
      <c r="C383" s="17" t="str">
        <f>IF(F383="","",INT((F383-SUM(MOD(DATE(YEAR(F383-MOD(F383-2,7)+3),1,2),{1E+99;7})*{1;-1})+5)/7))</f>
        <v/>
      </c>
      <c r="D383" s="18" t="str">
        <f t="shared" si="120"/>
        <v/>
      </c>
      <c r="E383" s="17" t="str">
        <f t="shared" si="126"/>
        <v/>
      </c>
      <c r="F383" s="10"/>
      <c r="G383" s="39" t="s">
        <v>70</v>
      </c>
      <c r="H383" s="21" t="str">
        <f t="shared" si="127"/>
        <v/>
      </c>
      <c r="I383" s="20" t="str">
        <f t="shared" si="121"/>
        <v/>
      </c>
      <c r="J383" s="19" t="str">
        <f t="shared" si="129"/>
        <v/>
      </c>
      <c r="K383" s="11" t="str">
        <f t="shared" si="130"/>
        <v/>
      </c>
      <c r="L383" s="11" t="str">
        <f t="shared" si="131"/>
        <v/>
      </c>
      <c r="M383" s="11" t="str">
        <f t="shared" si="132"/>
        <v/>
      </c>
      <c r="N383" s="11" t="str">
        <f t="shared" si="133"/>
        <v/>
      </c>
      <c r="O383" s="11" t="str">
        <f t="shared" si="134"/>
        <v/>
      </c>
      <c r="P383" s="11" t="str">
        <f t="shared" si="122"/>
        <v/>
      </c>
      <c r="Q383" s="11" t="str">
        <f t="shared" si="123"/>
        <v/>
      </c>
      <c r="R383" s="11" t="str">
        <f t="shared" si="124"/>
        <v/>
      </c>
      <c r="S383" s="11"/>
      <c r="T383" s="73" t="str">
        <f t="shared" si="135"/>
        <v/>
      </c>
      <c r="U383" s="73" t="str">
        <f t="shared" si="136"/>
        <v/>
      </c>
      <c r="V383" s="20" t="str">
        <f t="shared" si="128"/>
        <v/>
      </c>
      <c r="X383" s="49" t="str">
        <f t="shared" si="125"/>
        <v/>
      </c>
      <c r="Y383" s="49" t="str">
        <f t="shared" si="137"/>
        <v/>
      </c>
      <c r="Z383" s="49" t="str">
        <f t="shared" si="138"/>
        <v/>
      </c>
      <c r="AA383" s="49" t="str">
        <f t="shared" si="139"/>
        <v/>
      </c>
    </row>
    <row r="384" spans="2:27" ht="12.75" customHeight="1">
      <c r="B384" s="17" t="str">
        <f t="shared" si="119"/>
        <v/>
      </c>
      <c r="C384" s="17" t="str">
        <f>IF(F384="","",INT((F384-SUM(MOD(DATE(YEAR(F384-MOD(F384-2,7)+3),1,2),{1E+99;7})*{1;-1})+5)/7))</f>
        <v/>
      </c>
      <c r="D384" s="18" t="str">
        <f t="shared" si="120"/>
        <v/>
      </c>
      <c r="E384" s="17" t="str">
        <f t="shared" si="126"/>
        <v/>
      </c>
      <c r="F384" s="10"/>
      <c r="G384" s="39" t="s">
        <v>70</v>
      </c>
      <c r="H384" s="21" t="str">
        <f t="shared" si="127"/>
        <v/>
      </c>
      <c r="I384" s="20" t="str">
        <f t="shared" si="121"/>
        <v/>
      </c>
      <c r="J384" s="19" t="str">
        <f t="shared" si="129"/>
        <v/>
      </c>
      <c r="K384" s="11" t="str">
        <f t="shared" si="130"/>
        <v/>
      </c>
      <c r="L384" s="11" t="str">
        <f t="shared" si="131"/>
        <v/>
      </c>
      <c r="M384" s="11" t="str">
        <f t="shared" si="132"/>
        <v/>
      </c>
      <c r="N384" s="11" t="str">
        <f t="shared" si="133"/>
        <v/>
      </c>
      <c r="O384" s="11" t="str">
        <f t="shared" si="134"/>
        <v/>
      </c>
      <c r="P384" s="11" t="str">
        <f t="shared" si="122"/>
        <v/>
      </c>
      <c r="Q384" s="11" t="str">
        <f t="shared" si="123"/>
        <v/>
      </c>
      <c r="R384" s="11" t="str">
        <f t="shared" si="124"/>
        <v/>
      </c>
      <c r="S384" s="11"/>
      <c r="T384" s="73" t="str">
        <f t="shared" si="135"/>
        <v/>
      </c>
      <c r="U384" s="73" t="str">
        <f t="shared" si="136"/>
        <v/>
      </c>
      <c r="V384" s="20" t="str">
        <f t="shared" si="128"/>
        <v/>
      </c>
      <c r="X384" s="49" t="str">
        <f t="shared" si="125"/>
        <v/>
      </c>
      <c r="Y384" s="49" t="str">
        <f t="shared" si="137"/>
        <v/>
      </c>
      <c r="Z384" s="49" t="str">
        <f t="shared" si="138"/>
        <v/>
      </c>
      <c r="AA384" s="49" t="str">
        <f t="shared" si="139"/>
        <v/>
      </c>
    </row>
    <row r="385" spans="2:27" ht="12.75" customHeight="1">
      <c r="B385" s="17" t="str">
        <f t="shared" si="119"/>
        <v/>
      </c>
      <c r="C385" s="17" t="str">
        <f>IF(F385="","",INT((F385-SUM(MOD(DATE(YEAR(F385-MOD(F385-2,7)+3),1,2),{1E+99;7})*{1;-1})+5)/7))</f>
        <v/>
      </c>
      <c r="D385" s="18" t="str">
        <f t="shared" si="120"/>
        <v/>
      </c>
      <c r="E385" s="17" t="str">
        <f t="shared" si="126"/>
        <v/>
      </c>
      <c r="F385" s="10"/>
      <c r="G385" s="39" t="s">
        <v>70</v>
      </c>
      <c r="H385" s="21" t="str">
        <f t="shared" si="127"/>
        <v/>
      </c>
      <c r="I385" s="20" t="str">
        <f t="shared" si="121"/>
        <v/>
      </c>
      <c r="J385" s="19" t="str">
        <f t="shared" si="129"/>
        <v/>
      </c>
      <c r="K385" s="11" t="str">
        <f t="shared" si="130"/>
        <v/>
      </c>
      <c r="L385" s="11" t="str">
        <f t="shared" si="131"/>
        <v/>
      </c>
      <c r="M385" s="11" t="str">
        <f t="shared" si="132"/>
        <v/>
      </c>
      <c r="N385" s="11" t="str">
        <f t="shared" si="133"/>
        <v/>
      </c>
      <c r="O385" s="11" t="str">
        <f t="shared" si="134"/>
        <v/>
      </c>
      <c r="P385" s="11" t="str">
        <f t="shared" si="122"/>
        <v/>
      </c>
      <c r="Q385" s="11" t="str">
        <f t="shared" si="123"/>
        <v/>
      </c>
      <c r="R385" s="11" t="str">
        <f t="shared" si="124"/>
        <v/>
      </c>
      <c r="S385" s="11"/>
      <c r="T385" s="73" t="str">
        <f t="shared" si="135"/>
        <v/>
      </c>
      <c r="U385" s="73" t="str">
        <f t="shared" si="136"/>
        <v/>
      </c>
      <c r="V385" s="20" t="str">
        <f t="shared" si="128"/>
        <v/>
      </c>
      <c r="X385" s="49" t="str">
        <f t="shared" si="125"/>
        <v/>
      </c>
      <c r="Y385" s="49" t="str">
        <f t="shared" si="137"/>
        <v/>
      </c>
      <c r="Z385" s="49" t="str">
        <f t="shared" si="138"/>
        <v/>
      </c>
      <c r="AA385" s="49" t="str">
        <f t="shared" si="139"/>
        <v/>
      </c>
    </row>
    <row r="386" spans="2:27" ht="12.75" customHeight="1">
      <c r="B386" s="17" t="str">
        <f t="shared" si="119"/>
        <v/>
      </c>
      <c r="C386" s="17" t="str">
        <f>IF(F386="","",INT((F386-SUM(MOD(DATE(YEAR(F386-MOD(F386-2,7)+3),1,2),{1E+99;7})*{1;-1})+5)/7))</f>
        <v/>
      </c>
      <c r="D386" s="18" t="str">
        <f t="shared" si="120"/>
        <v/>
      </c>
      <c r="E386" s="17" t="str">
        <f t="shared" si="126"/>
        <v/>
      </c>
      <c r="F386" s="10"/>
      <c r="G386" s="39" t="s">
        <v>70</v>
      </c>
      <c r="H386" s="21" t="str">
        <f t="shared" si="127"/>
        <v/>
      </c>
      <c r="I386" s="20" t="str">
        <f t="shared" si="121"/>
        <v/>
      </c>
      <c r="J386" s="19" t="str">
        <f t="shared" si="129"/>
        <v/>
      </c>
      <c r="K386" s="11" t="str">
        <f t="shared" si="130"/>
        <v/>
      </c>
      <c r="L386" s="11" t="str">
        <f t="shared" si="131"/>
        <v/>
      </c>
      <c r="M386" s="11" t="str">
        <f t="shared" si="132"/>
        <v/>
      </c>
      <c r="N386" s="11" t="str">
        <f t="shared" si="133"/>
        <v/>
      </c>
      <c r="O386" s="11" t="str">
        <f t="shared" si="134"/>
        <v/>
      </c>
      <c r="P386" s="11" t="str">
        <f t="shared" si="122"/>
        <v/>
      </c>
      <c r="Q386" s="11" t="str">
        <f t="shared" si="123"/>
        <v/>
      </c>
      <c r="R386" s="11" t="str">
        <f t="shared" si="124"/>
        <v/>
      </c>
      <c r="S386" s="11"/>
      <c r="T386" s="73" t="str">
        <f t="shared" si="135"/>
        <v/>
      </c>
      <c r="U386" s="73" t="str">
        <f t="shared" si="136"/>
        <v/>
      </c>
      <c r="V386" s="20" t="str">
        <f t="shared" si="128"/>
        <v/>
      </c>
      <c r="X386" s="49" t="str">
        <f t="shared" si="125"/>
        <v/>
      </c>
      <c r="Y386" s="49" t="str">
        <f t="shared" si="137"/>
        <v/>
      </c>
      <c r="Z386" s="49" t="str">
        <f t="shared" si="138"/>
        <v/>
      </c>
      <c r="AA386" s="49" t="str">
        <f t="shared" si="139"/>
        <v/>
      </c>
    </row>
    <row r="387" spans="2:27" ht="12.75" customHeight="1">
      <c r="B387" s="17" t="str">
        <f t="shared" si="119"/>
        <v/>
      </c>
      <c r="C387" s="17" t="str">
        <f>IF(F387="","",INT((F387-SUM(MOD(DATE(YEAR(F387-MOD(F387-2,7)+3),1,2),{1E+99;7})*{1;-1})+5)/7))</f>
        <v/>
      </c>
      <c r="D387" s="18" t="str">
        <f t="shared" si="120"/>
        <v/>
      </c>
      <c r="E387" s="17" t="str">
        <f t="shared" si="126"/>
        <v/>
      </c>
      <c r="F387" s="10"/>
      <c r="G387" s="39" t="s">
        <v>70</v>
      </c>
      <c r="H387" s="21" t="str">
        <f t="shared" si="127"/>
        <v/>
      </c>
      <c r="I387" s="20" t="str">
        <f t="shared" si="121"/>
        <v/>
      </c>
      <c r="J387" s="19" t="str">
        <f t="shared" si="129"/>
        <v/>
      </c>
      <c r="K387" s="11" t="str">
        <f t="shared" si="130"/>
        <v/>
      </c>
      <c r="L387" s="11" t="str">
        <f t="shared" si="131"/>
        <v/>
      </c>
      <c r="M387" s="11" t="str">
        <f t="shared" si="132"/>
        <v/>
      </c>
      <c r="N387" s="11" t="str">
        <f t="shared" si="133"/>
        <v/>
      </c>
      <c r="O387" s="11" t="str">
        <f t="shared" si="134"/>
        <v/>
      </c>
      <c r="P387" s="11" t="str">
        <f t="shared" si="122"/>
        <v/>
      </c>
      <c r="Q387" s="11" t="str">
        <f t="shared" si="123"/>
        <v/>
      </c>
      <c r="R387" s="11" t="str">
        <f t="shared" si="124"/>
        <v/>
      </c>
      <c r="S387" s="11"/>
      <c r="T387" s="73" t="str">
        <f t="shared" si="135"/>
        <v/>
      </c>
      <c r="U387" s="73" t="str">
        <f t="shared" si="136"/>
        <v/>
      </c>
      <c r="V387" s="20" t="str">
        <f t="shared" si="128"/>
        <v/>
      </c>
      <c r="X387" s="49" t="str">
        <f t="shared" si="125"/>
        <v/>
      </c>
      <c r="Y387" s="49" t="str">
        <f t="shared" si="137"/>
        <v/>
      </c>
      <c r="Z387" s="49" t="str">
        <f t="shared" si="138"/>
        <v/>
      </c>
      <c r="AA387" s="49" t="str">
        <f t="shared" si="139"/>
        <v/>
      </c>
    </row>
    <row r="388" spans="2:27" ht="12.75" customHeight="1">
      <c r="B388" s="17" t="str">
        <f t="shared" si="119"/>
        <v/>
      </c>
      <c r="C388" s="17" t="str">
        <f>IF(F388="","",INT((F388-SUM(MOD(DATE(YEAR(F388-MOD(F388-2,7)+3),1,2),{1E+99;7})*{1;-1})+5)/7))</f>
        <v/>
      </c>
      <c r="D388" s="18" t="str">
        <f t="shared" si="120"/>
        <v/>
      </c>
      <c r="E388" s="17" t="str">
        <f t="shared" si="126"/>
        <v/>
      </c>
      <c r="F388" s="10"/>
      <c r="G388" s="39" t="s">
        <v>70</v>
      </c>
      <c r="H388" s="21" t="str">
        <f t="shared" si="127"/>
        <v/>
      </c>
      <c r="I388" s="20" t="str">
        <f t="shared" si="121"/>
        <v/>
      </c>
      <c r="J388" s="19" t="str">
        <f t="shared" si="129"/>
        <v/>
      </c>
      <c r="K388" s="11" t="str">
        <f t="shared" si="130"/>
        <v/>
      </c>
      <c r="L388" s="11" t="str">
        <f t="shared" si="131"/>
        <v/>
      </c>
      <c r="M388" s="11" t="str">
        <f t="shared" si="132"/>
        <v/>
      </c>
      <c r="N388" s="11" t="str">
        <f t="shared" si="133"/>
        <v/>
      </c>
      <c r="O388" s="11" t="str">
        <f t="shared" si="134"/>
        <v/>
      </c>
      <c r="P388" s="11" t="str">
        <f t="shared" si="122"/>
        <v/>
      </c>
      <c r="Q388" s="11" t="str">
        <f t="shared" si="123"/>
        <v/>
      </c>
      <c r="R388" s="11" t="str">
        <f t="shared" si="124"/>
        <v/>
      </c>
      <c r="S388" s="11"/>
      <c r="T388" s="73" t="str">
        <f t="shared" si="135"/>
        <v/>
      </c>
      <c r="U388" s="73" t="str">
        <f t="shared" si="136"/>
        <v/>
      </c>
      <c r="V388" s="20" t="str">
        <f t="shared" si="128"/>
        <v/>
      </c>
      <c r="X388" s="49" t="str">
        <f t="shared" si="125"/>
        <v/>
      </c>
      <c r="Y388" s="49" t="str">
        <f t="shared" si="137"/>
        <v/>
      </c>
      <c r="Z388" s="49" t="str">
        <f t="shared" si="138"/>
        <v/>
      </c>
      <c r="AA388" s="49" t="str">
        <f t="shared" si="139"/>
        <v/>
      </c>
    </row>
    <row r="389" spans="2:27" ht="12.75" customHeight="1">
      <c r="B389" s="17" t="str">
        <f t="shared" si="119"/>
        <v/>
      </c>
      <c r="C389" s="17" t="str">
        <f>IF(F389="","",INT((F389-SUM(MOD(DATE(YEAR(F389-MOD(F389-2,7)+3),1,2),{1E+99;7})*{1;-1})+5)/7))</f>
        <v/>
      </c>
      <c r="D389" s="18" t="str">
        <f t="shared" si="120"/>
        <v/>
      </c>
      <c r="E389" s="17" t="str">
        <f t="shared" si="126"/>
        <v/>
      </c>
      <c r="F389" s="10"/>
      <c r="G389" s="39" t="s">
        <v>70</v>
      </c>
      <c r="H389" s="21" t="str">
        <f t="shared" si="127"/>
        <v/>
      </c>
      <c r="I389" s="20" t="str">
        <f t="shared" si="121"/>
        <v/>
      </c>
      <c r="J389" s="19" t="str">
        <f t="shared" si="129"/>
        <v/>
      </c>
      <c r="K389" s="11" t="str">
        <f t="shared" si="130"/>
        <v/>
      </c>
      <c r="L389" s="11" t="str">
        <f t="shared" si="131"/>
        <v/>
      </c>
      <c r="M389" s="11" t="str">
        <f t="shared" si="132"/>
        <v/>
      </c>
      <c r="N389" s="11" t="str">
        <f t="shared" si="133"/>
        <v/>
      </c>
      <c r="O389" s="11" t="str">
        <f t="shared" si="134"/>
        <v/>
      </c>
      <c r="P389" s="11" t="str">
        <f t="shared" si="122"/>
        <v/>
      </c>
      <c r="Q389" s="11" t="str">
        <f t="shared" si="123"/>
        <v/>
      </c>
      <c r="R389" s="11" t="str">
        <f t="shared" si="124"/>
        <v/>
      </c>
      <c r="S389" s="11"/>
      <c r="T389" s="73" t="str">
        <f t="shared" si="135"/>
        <v/>
      </c>
      <c r="U389" s="73" t="str">
        <f t="shared" si="136"/>
        <v/>
      </c>
      <c r="V389" s="20" t="str">
        <f t="shared" si="128"/>
        <v/>
      </c>
      <c r="X389" s="49" t="str">
        <f t="shared" si="125"/>
        <v/>
      </c>
      <c r="Y389" s="49" t="str">
        <f t="shared" si="137"/>
        <v/>
      </c>
      <c r="Z389" s="49" t="str">
        <f t="shared" si="138"/>
        <v/>
      </c>
      <c r="AA389" s="49" t="str">
        <f t="shared" si="139"/>
        <v/>
      </c>
    </row>
    <row r="390" spans="2:27" ht="12.75" customHeight="1">
      <c r="B390" s="17" t="str">
        <f t="shared" si="119"/>
        <v/>
      </c>
      <c r="C390" s="17" t="str">
        <f>IF(F390="","",INT((F390-SUM(MOD(DATE(YEAR(F390-MOD(F390-2,7)+3),1,2),{1E+99;7})*{1;-1})+5)/7))</f>
        <v/>
      </c>
      <c r="D390" s="18" t="str">
        <f t="shared" si="120"/>
        <v/>
      </c>
      <c r="E390" s="17" t="str">
        <f t="shared" si="126"/>
        <v/>
      </c>
      <c r="F390" s="10"/>
      <c r="G390" s="39" t="s">
        <v>70</v>
      </c>
      <c r="H390" s="21" t="str">
        <f t="shared" si="127"/>
        <v/>
      </c>
      <c r="I390" s="20" t="str">
        <f t="shared" si="121"/>
        <v/>
      </c>
      <c r="J390" s="19" t="str">
        <f t="shared" si="129"/>
        <v/>
      </c>
      <c r="K390" s="11" t="str">
        <f t="shared" si="130"/>
        <v/>
      </c>
      <c r="L390" s="11" t="str">
        <f t="shared" si="131"/>
        <v/>
      </c>
      <c r="M390" s="11" t="str">
        <f t="shared" si="132"/>
        <v/>
      </c>
      <c r="N390" s="11" t="str">
        <f t="shared" si="133"/>
        <v/>
      </c>
      <c r="O390" s="11" t="str">
        <f t="shared" si="134"/>
        <v/>
      </c>
      <c r="P390" s="11" t="str">
        <f t="shared" si="122"/>
        <v/>
      </c>
      <c r="Q390" s="11" t="str">
        <f t="shared" si="123"/>
        <v/>
      </c>
      <c r="R390" s="11" t="str">
        <f t="shared" si="124"/>
        <v/>
      </c>
      <c r="S390" s="11"/>
      <c r="T390" s="73" t="str">
        <f t="shared" si="135"/>
        <v/>
      </c>
      <c r="U390" s="73" t="str">
        <f t="shared" si="136"/>
        <v/>
      </c>
      <c r="V390" s="20" t="str">
        <f t="shared" si="128"/>
        <v/>
      </c>
      <c r="X390" s="49" t="str">
        <f t="shared" si="125"/>
        <v/>
      </c>
      <c r="Y390" s="49" t="str">
        <f t="shared" si="137"/>
        <v/>
      </c>
      <c r="Z390" s="49" t="str">
        <f t="shared" si="138"/>
        <v/>
      </c>
      <c r="AA390" s="49" t="str">
        <f t="shared" si="139"/>
        <v/>
      </c>
    </row>
    <row r="391" spans="2:27" ht="12.75" customHeight="1">
      <c r="B391" s="17" t="str">
        <f t="shared" si="119"/>
        <v/>
      </c>
      <c r="C391" s="17" t="str">
        <f>IF(F391="","",INT((F391-SUM(MOD(DATE(YEAR(F391-MOD(F391-2,7)+3),1,2),{1E+99;7})*{1;-1})+5)/7))</f>
        <v/>
      </c>
      <c r="D391" s="18" t="str">
        <f t="shared" si="120"/>
        <v/>
      </c>
      <c r="E391" s="17" t="str">
        <f t="shared" si="126"/>
        <v/>
      </c>
      <c r="F391" s="10"/>
      <c r="G391" s="39" t="s">
        <v>70</v>
      </c>
      <c r="H391" s="21" t="str">
        <f t="shared" si="127"/>
        <v/>
      </c>
      <c r="I391" s="20" t="str">
        <f t="shared" si="121"/>
        <v/>
      </c>
      <c r="J391" s="19" t="str">
        <f t="shared" si="129"/>
        <v/>
      </c>
      <c r="K391" s="11" t="str">
        <f t="shared" si="130"/>
        <v/>
      </c>
      <c r="L391" s="11" t="str">
        <f t="shared" si="131"/>
        <v/>
      </c>
      <c r="M391" s="11" t="str">
        <f t="shared" si="132"/>
        <v/>
      </c>
      <c r="N391" s="11" t="str">
        <f t="shared" si="133"/>
        <v/>
      </c>
      <c r="O391" s="11" t="str">
        <f t="shared" si="134"/>
        <v/>
      </c>
      <c r="P391" s="11" t="str">
        <f t="shared" si="122"/>
        <v/>
      </c>
      <c r="Q391" s="11" t="str">
        <f t="shared" si="123"/>
        <v/>
      </c>
      <c r="R391" s="11" t="str">
        <f t="shared" si="124"/>
        <v/>
      </c>
      <c r="S391" s="11"/>
      <c r="T391" s="73" t="str">
        <f t="shared" si="135"/>
        <v/>
      </c>
      <c r="U391" s="73" t="str">
        <f t="shared" si="136"/>
        <v/>
      </c>
      <c r="V391" s="20" t="str">
        <f t="shared" si="128"/>
        <v/>
      </c>
      <c r="X391" s="49" t="str">
        <f t="shared" si="125"/>
        <v/>
      </c>
      <c r="Y391" s="49" t="str">
        <f t="shared" si="137"/>
        <v/>
      </c>
      <c r="Z391" s="49" t="str">
        <f t="shared" si="138"/>
        <v/>
      </c>
      <c r="AA391" s="49" t="str">
        <f t="shared" si="139"/>
        <v/>
      </c>
    </row>
    <row r="392" spans="2:27" ht="12.75" customHeight="1">
      <c r="B392" s="17" t="str">
        <f t="shared" si="119"/>
        <v/>
      </c>
      <c r="C392" s="17" t="str">
        <f>IF(F392="","",INT((F392-SUM(MOD(DATE(YEAR(F392-MOD(F392-2,7)+3),1,2),{1E+99;7})*{1;-1})+5)/7))</f>
        <v/>
      </c>
      <c r="D392" s="18" t="str">
        <f t="shared" si="120"/>
        <v/>
      </c>
      <c r="E392" s="17" t="str">
        <f t="shared" si="126"/>
        <v/>
      </c>
      <c r="F392" s="10"/>
      <c r="G392" s="39" t="s">
        <v>70</v>
      </c>
      <c r="H392" s="21" t="str">
        <f t="shared" si="127"/>
        <v/>
      </c>
      <c r="I392" s="20" t="str">
        <f t="shared" si="121"/>
        <v/>
      </c>
      <c r="J392" s="19" t="str">
        <f t="shared" si="129"/>
        <v/>
      </c>
      <c r="K392" s="11" t="str">
        <f t="shared" si="130"/>
        <v/>
      </c>
      <c r="L392" s="11" t="str">
        <f t="shared" si="131"/>
        <v/>
      </c>
      <c r="M392" s="11" t="str">
        <f t="shared" si="132"/>
        <v/>
      </c>
      <c r="N392" s="11" t="str">
        <f t="shared" si="133"/>
        <v/>
      </c>
      <c r="O392" s="11" t="str">
        <f t="shared" si="134"/>
        <v/>
      </c>
      <c r="P392" s="11" t="str">
        <f t="shared" si="122"/>
        <v/>
      </c>
      <c r="Q392" s="11" t="str">
        <f t="shared" si="123"/>
        <v/>
      </c>
      <c r="R392" s="11" t="str">
        <f t="shared" si="124"/>
        <v/>
      </c>
      <c r="S392" s="11"/>
      <c r="T392" s="73" t="str">
        <f t="shared" si="135"/>
        <v/>
      </c>
      <c r="U392" s="73" t="str">
        <f t="shared" si="136"/>
        <v/>
      </c>
      <c r="V392" s="20" t="str">
        <f t="shared" si="128"/>
        <v/>
      </c>
      <c r="X392" s="49" t="str">
        <f t="shared" si="125"/>
        <v/>
      </c>
      <c r="Y392" s="49" t="str">
        <f t="shared" si="137"/>
        <v/>
      </c>
      <c r="Z392" s="49" t="str">
        <f t="shared" si="138"/>
        <v/>
      </c>
      <c r="AA392" s="49" t="str">
        <f t="shared" si="139"/>
        <v/>
      </c>
    </row>
    <row r="393" spans="2:27" ht="12.75" customHeight="1">
      <c r="B393" s="17" t="str">
        <f t="shared" si="119"/>
        <v/>
      </c>
      <c r="C393" s="17" t="str">
        <f>IF(F393="","",INT((F393-SUM(MOD(DATE(YEAR(F393-MOD(F393-2,7)+3),1,2),{1E+99;7})*{1;-1})+5)/7))</f>
        <v/>
      </c>
      <c r="D393" s="18" t="str">
        <f t="shared" si="120"/>
        <v/>
      </c>
      <c r="E393" s="17" t="str">
        <f t="shared" si="126"/>
        <v/>
      </c>
      <c r="F393" s="10"/>
      <c r="G393" s="39" t="s">
        <v>70</v>
      </c>
      <c r="H393" s="21" t="str">
        <f t="shared" si="127"/>
        <v/>
      </c>
      <c r="I393" s="20" t="str">
        <f t="shared" si="121"/>
        <v/>
      </c>
      <c r="J393" s="19" t="str">
        <f t="shared" si="129"/>
        <v/>
      </c>
      <c r="K393" s="11" t="str">
        <f t="shared" si="130"/>
        <v/>
      </c>
      <c r="L393" s="11" t="str">
        <f t="shared" si="131"/>
        <v/>
      </c>
      <c r="M393" s="11" t="str">
        <f t="shared" si="132"/>
        <v/>
      </c>
      <c r="N393" s="11" t="str">
        <f t="shared" si="133"/>
        <v/>
      </c>
      <c r="O393" s="11" t="str">
        <f t="shared" si="134"/>
        <v/>
      </c>
      <c r="P393" s="11" t="str">
        <f t="shared" si="122"/>
        <v/>
      </c>
      <c r="Q393" s="11" t="str">
        <f t="shared" si="123"/>
        <v/>
      </c>
      <c r="R393" s="11" t="str">
        <f t="shared" si="124"/>
        <v/>
      </c>
      <c r="S393" s="11"/>
      <c r="T393" s="73" t="str">
        <f t="shared" si="135"/>
        <v/>
      </c>
      <c r="U393" s="73" t="str">
        <f t="shared" si="136"/>
        <v/>
      </c>
      <c r="V393" s="20" t="str">
        <f t="shared" si="128"/>
        <v/>
      </c>
      <c r="X393" s="49" t="str">
        <f t="shared" si="125"/>
        <v/>
      </c>
      <c r="Y393" s="49" t="str">
        <f t="shared" si="137"/>
        <v/>
      </c>
      <c r="Z393" s="49" t="str">
        <f t="shared" si="138"/>
        <v/>
      </c>
      <c r="AA393" s="49" t="str">
        <f t="shared" si="139"/>
        <v/>
      </c>
    </row>
    <row r="394" spans="2:27" ht="12.75" customHeight="1">
      <c r="B394" s="17" t="str">
        <f t="shared" si="119"/>
        <v/>
      </c>
      <c r="C394" s="17" t="str">
        <f>IF(F394="","",INT((F394-SUM(MOD(DATE(YEAR(F394-MOD(F394-2,7)+3),1,2),{1E+99;7})*{1;-1})+5)/7))</f>
        <v/>
      </c>
      <c r="D394" s="18" t="str">
        <f t="shared" si="120"/>
        <v/>
      </c>
      <c r="E394" s="17" t="str">
        <f t="shared" si="126"/>
        <v/>
      </c>
      <c r="F394" s="10"/>
      <c r="G394" s="39" t="s">
        <v>70</v>
      </c>
      <c r="H394" s="21" t="str">
        <f t="shared" si="127"/>
        <v/>
      </c>
      <c r="I394" s="20" t="str">
        <f t="shared" si="121"/>
        <v/>
      </c>
      <c r="J394" s="19" t="str">
        <f t="shared" si="129"/>
        <v/>
      </c>
      <c r="K394" s="11" t="str">
        <f t="shared" si="130"/>
        <v/>
      </c>
      <c r="L394" s="11" t="str">
        <f t="shared" si="131"/>
        <v/>
      </c>
      <c r="M394" s="11" t="str">
        <f t="shared" si="132"/>
        <v/>
      </c>
      <c r="N394" s="11" t="str">
        <f t="shared" si="133"/>
        <v/>
      </c>
      <c r="O394" s="11" t="str">
        <f t="shared" si="134"/>
        <v/>
      </c>
      <c r="P394" s="11" t="str">
        <f t="shared" si="122"/>
        <v/>
      </c>
      <c r="Q394" s="11" t="str">
        <f t="shared" si="123"/>
        <v/>
      </c>
      <c r="R394" s="11" t="str">
        <f t="shared" si="124"/>
        <v/>
      </c>
      <c r="S394" s="11"/>
      <c r="T394" s="73" t="str">
        <f t="shared" si="135"/>
        <v/>
      </c>
      <c r="U394" s="73" t="str">
        <f t="shared" si="136"/>
        <v/>
      </c>
      <c r="V394" s="20" t="str">
        <f t="shared" si="128"/>
        <v/>
      </c>
      <c r="X394" s="49" t="str">
        <f t="shared" si="125"/>
        <v/>
      </c>
      <c r="Y394" s="49" t="str">
        <f t="shared" si="137"/>
        <v/>
      </c>
      <c r="Z394" s="49" t="str">
        <f t="shared" si="138"/>
        <v/>
      </c>
      <c r="AA394" s="49" t="str">
        <f t="shared" si="139"/>
        <v/>
      </c>
    </row>
    <row r="395" spans="2:27" ht="12.75" customHeight="1">
      <c r="B395" s="17" t="str">
        <f t="shared" si="119"/>
        <v/>
      </c>
      <c r="C395" s="17" t="str">
        <f>IF(F395="","",INT((F395-SUM(MOD(DATE(YEAR(F395-MOD(F395-2,7)+3),1,2),{1E+99;7})*{1;-1})+5)/7))</f>
        <v/>
      </c>
      <c r="D395" s="18" t="str">
        <f t="shared" si="120"/>
        <v/>
      </c>
      <c r="E395" s="17" t="str">
        <f t="shared" si="126"/>
        <v/>
      </c>
      <c r="F395" s="10"/>
      <c r="G395" s="39" t="s">
        <v>70</v>
      </c>
      <c r="H395" s="21" t="str">
        <f t="shared" si="127"/>
        <v/>
      </c>
      <c r="I395" s="20" t="str">
        <f t="shared" si="121"/>
        <v/>
      </c>
      <c r="J395" s="19" t="str">
        <f t="shared" si="129"/>
        <v/>
      </c>
      <c r="K395" s="11" t="str">
        <f t="shared" si="130"/>
        <v/>
      </c>
      <c r="L395" s="11" t="str">
        <f t="shared" si="131"/>
        <v/>
      </c>
      <c r="M395" s="11" t="str">
        <f t="shared" si="132"/>
        <v/>
      </c>
      <c r="N395" s="11" t="str">
        <f t="shared" si="133"/>
        <v/>
      </c>
      <c r="O395" s="11" t="str">
        <f t="shared" si="134"/>
        <v/>
      </c>
      <c r="P395" s="11" t="str">
        <f t="shared" si="122"/>
        <v/>
      </c>
      <c r="Q395" s="11" t="str">
        <f t="shared" si="123"/>
        <v/>
      </c>
      <c r="R395" s="11" t="str">
        <f t="shared" si="124"/>
        <v/>
      </c>
      <c r="S395" s="11"/>
      <c r="T395" s="73" t="str">
        <f t="shared" si="135"/>
        <v/>
      </c>
      <c r="U395" s="73" t="str">
        <f t="shared" si="136"/>
        <v/>
      </c>
      <c r="V395" s="20" t="str">
        <f t="shared" si="128"/>
        <v/>
      </c>
      <c r="X395" s="49" t="str">
        <f t="shared" si="125"/>
        <v/>
      </c>
      <c r="Y395" s="49" t="str">
        <f t="shared" si="137"/>
        <v/>
      </c>
      <c r="Z395" s="49" t="str">
        <f t="shared" si="138"/>
        <v/>
      </c>
      <c r="AA395" s="49" t="str">
        <f t="shared" si="139"/>
        <v/>
      </c>
    </row>
    <row r="396" spans="2:27" ht="12.75" customHeight="1">
      <c r="B396" s="17" t="str">
        <f t="shared" si="119"/>
        <v/>
      </c>
      <c r="C396" s="17" t="str">
        <f>IF(F396="","",INT((F396-SUM(MOD(DATE(YEAR(F396-MOD(F396-2,7)+3),1,2),{1E+99;7})*{1;-1})+5)/7))</f>
        <v/>
      </c>
      <c r="D396" s="18" t="str">
        <f t="shared" si="120"/>
        <v/>
      </c>
      <c r="E396" s="17" t="str">
        <f t="shared" si="126"/>
        <v/>
      </c>
      <c r="F396" s="10"/>
      <c r="G396" s="39" t="s">
        <v>70</v>
      </c>
      <c r="H396" s="21" t="str">
        <f t="shared" si="127"/>
        <v/>
      </c>
      <c r="I396" s="20" t="str">
        <f t="shared" si="121"/>
        <v/>
      </c>
      <c r="J396" s="19" t="str">
        <f t="shared" si="129"/>
        <v/>
      </c>
      <c r="K396" s="11" t="str">
        <f t="shared" si="130"/>
        <v/>
      </c>
      <c r="L396" s="11" t="str">
        <f t="shared" si="131"/>
        <v/>
      </c>
      <c r="M396" s="11" t="str">
        <f t="shared" si="132"/>
        <v/>
      </c>
      <c r="N396" s="11" t="str">
        <f t="shared" si="133"/>
        <v/>
      </c>
      <c r="O396" s="11" t="str">
        <f t="shared" si="134"/>
        <v/>
      </c>
      <c r="P396" s="11" t="str">
        <f t="shared" si="122"/>
        <v/>
      </c>
      <c r="Q396" s="11" t="str">
        <f t="shared" si="123"/>
        <v/>
      </c>
      <c r="R396" s="11" t="str">
        <f t="shared" si="124"/>
        <v/>
      </c>
      <c r="S396" s="11"/>
      <c r="T396" s="73" t="str">
        <f t="shared" si="135"/>
        <v/>
      </c>
      <c r="U396" s="73" t="str">
        <f t="shared" si="136"/>
        <v/>
      </c>
      <c r="V396" s="20" t="str">
        <f t="shared" si="128"/>
        <v/>
      </c>
      <c r="X396" s="49" t="str">
        <f t="shared" si="125"/>
        <v/>
      </c>
      <c r="Y396" s="49" t="str">
        <f t="shared" si="137"/>
        <v/>
      </c>
      <c r="Z396" s="49" t="str">
        <f t="shared" si="138"/>
        <v/>
      </c>
      <c r="AA396" s="49" t="str">
        <f t="shared" si="139"/>
        <v/>
      </c>
    </row>
    <row r="397" spans="2:27" ht="12.75" customHeight="1">
      <c r="B397" s="17" t="str">
        <f t="shared" si="119"/>
        <v/>
      </c>
      <c r="C397" s="17" t="str">
        <f>IF(F397="","",INT((F397-SUM(MOD(DATE(YEAR(F397-MOD(F397-2,7)+3),1,2),{1E+99;7})*{1;-1})+5)/7))</f>
        <v/>
      </c>
      <c r="D397" s="18" t="str">
        <f t="shared" si="120"/>
        <v/>
      </c>
      <c r="E397" s="17" t="str">
        <f t="shared" si="126"/>
        <v/>
      </c>
      <c r="F397" s="10"/>
      <c r="G397" s="39" t="s">
        <v>70</v>
      </c>
      <c r="H397" s="21" t="str">
        <f t="shared" si="127"/>
        <v/>
      </c>
      <c r="I397" s="20" t="str">
        <f t="shared" si="121"/>
        <v/>
      </c>
      <c r="J397" s="19" t="str">
        <f t="shared" si="129"/>
        <v/>
      </c>
      <c r="K397" s="11" t="str">
        <f t="shared" si="130"/>
        <v/>
      </c>
      <c r="L397" s="11" t="str">
        <f t="shared" si="131"/>
        <v/>
      </c>
      <c r="M397" s="11" t="str">
        <f t="shared" si="132"/>
        <v/>
      </c>
      <c r="N397" s="11" t="str">
        <f t="shared" si="133"/>
        <v/>
      </c>
      <c r="O397" s="11" t="str">
        <f t="shared" si="134"/>
        <v/>
      </c>
      <c r="P397" s="11" t="str">
        <f t="shared" si="122"/>
        <v/>
      </c>
      <c r="Q397" s="11" t="str">
        <f t="shared" si="123"/>
        <v/>
      </c>
      <c r="R397" s="11" t="str">
        <f t="shared" si="124"/>
        <v/>
      </c>
      <c r="S397" s="11"/>
      <c r="T397" s="73" t="str">
        <f t="shared" si="135"/>
        <v/>
      </c>
      <c r="U397" s="73" t="str">
        <f t="shared" si="136"/>
        <v/>
      </c>
      <c r="V397" s="20" t="str">
        <f t="shared" si="128"/>
        <v/>
      </c>
      <c r="X397" s="49" t="str">
        <f t="shared" si="125"/>
        <v/>
      </c>
      <c r="Y397" s="49" t="str">
        <f t="shared" si="137"/>
        <v/>
      </c>
      <c r="Z397" s="49" t="str">
        <f t="shared" si="138"/>
        <v/>
      </c>
      <c r="AA397" s="49" t="str">
        <f t="shared" si="139"/>
        <v/>
      </c>
    </row>
    <row r="398" spans="2:27" ht="12.75" customHeight="1">
      <c r="B398" s="17" t="str">
        <f t="shared" ref="B398:B461" si="140">IF(F398="","",MONTH(F398))</f>
        <v/>
      </c>
      <c r="C398" s="17" t="str">
        <f>IF(F398="","",INT((F398-SUM(MOD(DATE(YEAR(F398-MOD(F398-2,7)+3),1,2),{1E+99;7})*{1;-1})+5)/7))</f>
        <v/>
      </c>
      <c r="D398" s="18" t="str">
        <f t="shared" ref="D398:D461" si="141">IF(F398="","",F398)</f>
        <v/>
      </c>
      <c r="E398" s="17" t="str">
        <f t="shared" si="126"/>
        <v/>
      </c>
      <c r="F398" s="10"/>
      <c r="G398" s="39" t="s">
        <v>70</v>
      </c>
      <c r="H398" s="21" t="str">
        <f t="shared" si="127"/>
        <v/>
      </c>
      <c r="I398" s="20" t="str">
        <f t="shared" ref="I398:I461" si="142">IF(J398="","",IF(F397="","",J398-H398))</f>
        <v/>
      </c>
      <c r="J398" s="19" t="str">
        <f t="shared" si="129"/>
        <v/>
      </c>
      <c r="K398" s="11" t="str">
        <f t="shared" si="130"/>
        <v/>
      </c>
      <c r="L398" s="11" t="str">
        <f t="shared" si="131"/>
        <v/>
      </c>
      <c r="M398" s="11" t="str">
        <f t="shared" si="132"/>
        <v/>
      </c>
      <c r="N398" s="11" t="str">
        <f t="shared" si="133"/>
        <v/>
      </c>
      <c r="O398" s="11" t="str">
        <f t="shared" si="134"/>
        <v/>
      </c>
      <c r="P398" s="11" t="str">
        <f t="shared" ref="P398:P461" si="143">IF(G398="Ritcode","",VLOOKUP(G398,TabelStandaardRitten,8,FALSE))</f>
        <v/>
      </c>
      <c r="Q398" s="11" t="str">
        <f t="shared" ref="Q398:Q461" si="144">IF(G398="Ritcode","",VLOOKUP(G398,TabelStandaardRitten,9,FALSE))</f>
        <v/>
      </c>
      <c r="R398" s="11" t="str">
        <f t="shared" ref="R398:R461" si="145">IF(G398="Ritcode","",IF(VLOOKUP(G398,TabelStandaardRitten,10,FALSE)="","",VLOOKUP(G398,TabelStandaardRitten,10,FALSE)))</f>
        <v/>
      </c>
      <c r="S398" s="11"/>
      <c r="T398" s="73" t="str">
        <f t="shared" si="135"/>
        <v/>
      </c>
      <c r="U398" s="73" t="str">
        <f t="shared" si="136"/>
        <v/>
      </c>
      <c r="V398" s="20" t="str">
        <f t="shared" si="128"/>
        <v/>
      </c>
      <c r="X398" s="49" t="str">
        <f t="shared" ref="X398:X461" si="146">IF(G398="Ritcode","",VLOOKUP(G398,TabelStandaardRitten,3,FALSE))</f>
        <v/>
      </c>
      <c r="Y398" s="49" t="str">
        <f t="shared" si="137"/>
        <v/>
      </c>
      <c r="Z398" s="49" t="str">
        <f t="shared" si="138"/>
        <v/>
      </c>
      <c r="AA398" s="49" t="str">
        <f t="shared" si="139"/>
        <v/>
      </c>
    </row>
    <row r="399" spans="2:27" ht="12.75" customHeight="1">
      <c r="B399" s="17" t="str">
        <f t="shared" si="140"/>
        <v/>
      </c>
      <c r="C399" s="17" t="str">
        <f>IF(F399="","",INT((F399-SUM(MOD(DATE(YEAR(F399-MOD(F399-2,7)+3),1,2),{1E+99;7})*{1;-1})+5)/7))</f>
        <v/>
      </c>
      <c r="D399" s="18" t="str">
        <f t="shared" si="141"/>
        <v/>
      </c>
      <c r="E399" s="17" t="str">
        <f t="shared" ref="E399:E462" si="147">IF(F399="","",IF(F399=F398,E398+1,1))</f>
        <v/>
      </c>
      <c r="F399" s="10"/>
      <c r="G399" s="39" t="s">
        <v>70</v>
      </c>
      <c r="H399" s="21" t="str">
        <f t="shared" ref="H399:H462" si="148">IF(F399="","",J398)</f>
        <v/>
      </c>
      <c r="I399" s="20" t="str">
        <f t="shared" si="142"/>
        <v/>
      </c>
      <c r="J399" s="19" t="str">
        <f t="shared" si="129"/>
        <v/>
      </c>
      <c r="K399" s="11" t="str">
        <f t="shared" si="130"/>
        <v/>
      </c>
      <c r="L399" s="11" t="str">
        <f t="shared" si="131"/>
        <v/>
      </c>
      <c r="M399" s="11" t="str">
        <f t="shared" si="132"/>
        <v/>
      </c>
      <c r="N399" s="11" t="str">
        <f t="shared" si="133"/>
        <v/>
      </c>
      <c r="O399" s="11" t="str">
        <f t="shared" si="134"/>
        <v/>
      </c>
      <c r="P399" s="11" t="str">
        <f t="shared" si="143"/>
        <v/>
      </c>
      <c r="Q399" s="11" t="str">
        <f t="shared" si="144"/>
        <v/>
      </c>
      <c r="R399" s="11" t="str">
        <f t="shared" si="145"/>
        <v/>
      </c>
      <c r="S399" s="11"/>
      <c r="T399" s="73" t="str">
        <f t="shared" si="135"/>
        <v/>
      </c>
      <c r="U399" s="73" t="str">
        <f t="shared" si="136"/>
        <v/>
      </c>
      <c r="V399" s="20" t="str">
        <f t="shared" ref="V399:V462" si="149">IF(I399="","",I399+V398)</f>
        <v/>
      </c>
      <c r="X399" s="49" t="str">
        <f t="shared" si="146"/>
        <v/>
      </c>
      <c r="Y399" s="49" t="str">
        <f t="shared" si="137"/>
        <v/>
      </c>
      <c r="Z399" s="49" t="str">
        <f t="shared" si="138"/>
        <v/>
      </c>
      <c r="AA399" s="49" t="str">
        <f t="shared" si="139"/>
        <v/>
      </c>
    </row>
    <row r="400" spans="2:27" ht="12.75" customHeight="1">
      <c r="B400" s="17" t="str">
        <f t="shared" si="140"/>
        <v/>
      </c>
      <c r="C400" s="17" t="str">
        <f>IF(F400="","",INT((F400-SUM(MOD(DATE(YEAR(F400-MOD(F400-2,7)+3),1,2),{1E+99;7})*{1;-1})+5)/7))</f>
        <v/>
      </c>
      <c r="D400" s="18" t="str">
        <f t="shared" si="141"/>
        <v/>
      </c>
      <c r="E400" s="17" t="str">
        <f t="shared" si="147"/>
        <v/>
      </c>
      <c r="F400" s="10"/>
      <c r="G400" s="39" t="s">
        <v>70</v>
      </c>
      <c r="H400" s="21" t="str">
        <f t="shared" si="148"/>
        <v/>
      </c>
      <c r="I400" s="20" t="str">
        <f t="shared" si="142"/>
        <v/>
      </c>
      <c r="J400" s="19" t="str">
        <f t="shared" si="129"/>
        <v/>
      </c>
      <c r="K400" s="11" t="str">
        <f t="shared" si="130"/>
        <v/>
      </c>
      <c r="L400" s="11" t="str">
        <f t="shared" si="131"/>
        <v/>
      </c>
      <c r="M400" s="11" t="str">
        <f t="shared" si="132"/>
        <v/>
      </c>
      <c r="N400" s="11" t="str">
        <f t="shared" si="133"/>
        <v/>
      </c>
      <c r="O400" s="11" t="str">
        <f t="shared" si="134"/>
        <v/>
      </c>
      <c r="P400" s="11" t="str">
        <f t="shared" si="143"/>
        <v/>
      </c>
      <c r="Q400" s="11" t="str">
        <f t="shared" si="144"/>
        <v/>
      </c>
      <c r="R400" s="11" t="str">
        <f t="shared" si="145"/>
        <v/>
      </c>
      <c r="S400" s="11"/>
      <c r="T400" s="73" t="str">
        <f t="shared" si="135"/>
        <v/>
      </c>
      <c r="U400" s="73" t="str">
        <f t="shared" si="136"/>
        <v/>
      </c>
      <c r="V400" s="20" t="str">
        <f t="shared" si="149"/>
        <v/>
      </c>
      <c r="X400" s="49" t="str">
        <f t="shared" si="146"/>
        <v/>
      </c>
      <c r="Y400" s="49" t="str">
        <f t="shared" si="137"/>
        <v/>
      </c>
      <c r="Z400" s="49" t="str">
        <f t="shared" si="138"/>
        <v/>
      </c>
      <c r="AA400" s="49" t="str">
        <f t="shared" si="139"/>
        <v/>
      </c>
    </row>
    <row r="401" spans="2:27" ht="12.75" customHeight="1">
      <c r="B401" s="17" t="str">
        <f t="shared" si="140"/>
        <v/>
      </c>
      <c r="C401" s="17" t="str">
        <f>IF(F401="","",INT((F401-SUM(MOD(DATE(YEAR(F401-MOD(F401-2,7)+3),1,2),{1E+99;7})*{1;-1})+5)/7))</f>
        <v/>
      </c>
      <c r="D401" s="18" t="str">
        <f t="shared" si="141"/>
        <v/>
      </c>
      <c r="E401" s="17" t="str">
        <f t="shared" si="147"/>
        <v/>
      </c>
      <c r="F401" s="10"/>
      <c r="G401" s="39" t="s">
        <v>70</v>
      </c>
      <c r="H401" s="21" t="str">
        <f t="shared" si="148"/>
        <v/>
      </c>
      <c r="I401" s="20" t="str">
        <f t="shared" si="142"/>
        <v/>
      </c>
      <c r="J401" s="19" t="str">
        <f t="shared" si="129"/>
        <v/>
      </c>
      <c r="K401" s="11" t="str">
        <f t="shared" si="130"/>
        <v/>
      </c>
      <c r="L401" s="11" t="str">
        <f t="shared" si="131"/>
        <v/>
      </c>
      <c r="M401" s="11" t="str">
        <f t="shared" si="132"/>
        <v/>
      </c>
      <c r="N401" s="11" t="str">
        <f t="shared" si="133"/>
        <v/>
      </c>
      <c r="O401" s="11" t="str">
        <f t="shared" si="134"/>
        <v/>
      </c>
      <c r="P401" s="11" t="str">
        <f t="shared" si="143"/>
        <v/>
      </c>
      <c r="Q401" s="11" t="str">
        <f t="shared" si="144"/>
        <v/>
      </c>
      <c r="R401" s="11" t="str">
        <f t="shared" si="145"/>
        <v/>
      </c>
      <c r="S401" s="11"/>
      <c r="T401" s="73" t="str">
        <f t="shared" si="135"/>
        <v/>
      </c>
      <c r="U401" s="73" t="str">
        <f t="shared" si="136"/>
        <v/>
      </c>
      <c r="V401" s="20" t="str">
        <f t="shared" si="149"/>
        <v/>
      </c>
      <c r="X401" s="49" t="str">
        <f t="shared" si="146"/>
        <v/>
      </c>
      <c r="Y401" s="49" t="str">
        <f t="shared" si="137"/>
        <v/>
      </c>
      <c r="Z401" s="49" t="str">
        <f t="shared" si="138"/>
        <v/>
      </c>
      <c r="AA401" s="49" t="str">
        <f t="shared" si="139"/>
        <v/>
      </c>
    </row>
    <row r="402" spans="2:27" ht="12.75" customHeight="1">
      <c r="B402" s="17" t="str">
        <f t="shared" si="140"/>
        <v/>
      </c>
      <c r="C402" s="17" t="str">
        <f>IF(F402="","",INT((F402-SUM(MOD(DATE(YEAR(F402-MOD(F402-2,7)+3),1,2),{1E+99;7})*{1;-1})+5)/7))</f>
        <v/>
      </c>
      <c r="D402" s="18" t="str">
        <f t="shared" si="141"/>
        <v/>
      </c>
      <c r="E402" s="17" t="str">
        <f t="shared" si="147"/>
        <v/>
      </c>
      <c r="F402" s="10"/>
      <c r="G402" s="39" t="s">
        <v>70</v>
      </c>
      <c r="H402" s="21" t="str">
        <f t="shared" si="148"/>
        <v/>
      </c>
      <c r="I402" s="20" t="str">
        <f t="shared" si="142"/>
        <v/>
      </c>
      <c r="J402" s="19" t="str">
        <f t="shared" si="129"/>
        <v/>
      </c>
      <c r="K402" s="11" t="str">
        <f t="shared" si="130"/>
        <v/>
      </c>
      <c r="L402" s="11" t="str">
        <f t="shared" si="131"/>
        <v/>
      </c>
      <c r="M402" s="11" t="str">
        <f t="shared" si="132"/>
        <v/>
      </c>
      <c r="N402" s="11" t="str">
        <f t="shared" si="133"/>
        <v/>
      </c>
      <c r="O402" s="11" t="str">
        <f t="shared" si="134"/>
        <v/>
      </c>
      <c r="P402" s="11" t="str">
        <f t="shared" si="143"/>
        <v/>
      </c>
      <c r="Q402" s="11" t="str">
        <f t="shared" si="144"/>
        <v/>
      </c>
      <c r="R402" s="11" t="str">
        <f t="shared" si="145"/>
        <v/>
      </c>
      <c r="S402" s="11"/>
      <c r="T402" s="73" t="str">
        <f t="shared" si="135"/>
        <v/>
      </c>
      <c r="U402" s="73" t="str">
        <f t="shared" si="136"/>
        <v/>
      </c>
      <c r="V402" s="20" t="str">
        <f t="shared" si="149"/>
        <v/>
      </c>
      <c r="X402" s="49" t="str">
        <f t="shared" si="146"/>
        <v/>
      </c>
      <c r="Y402" s="49" t="str">
        <f t="shared" si="137"/>
        <v/>
      </c>
      <c r="Z402" s="49" t="str">
        <f t="shared" si="138"/>
        <v/>
      </c>
      <c r="AA402" s="49" t="str">
        <f t="shared" si="139"/>
        <v/>
      </c>
    </row>
    <row r="403" spans="2:27" ht="12.75" customHeight="1">
      <c r="B403" s="17" t="str">
        <f t="shared" si="140"/>
        <v/>
      </c>
      <c r="C403" s="17" t="str">
        <f>IF(F403="","",INT((F403-SUM(MOD(DATE(YEAR(F403-MOD(F403-2,7)+3),1,2),{1E+99;7})*{1;-1})+5)/7))</f>
        <v/>
      </c>
      <c r="D403" s="18" t="str">
        <f t="shared" si="141"/>
        <v/>
      </c>
      <c r="E403" s="17" t="str">
        <f t="shared" si="147"/>
        <v/>
      </c>
      <c r="F403" s="10"/>
      <c r="G403" s="39" t="s">
        <v>70</v>
      </c>
      <c r="H403" s="21" t="str">
        <f t="shared" si="148"/>
        <v/>
      </c>
      <c r="I403" s="20" t="str">
        <f t="shared" si="142"/>
        <v/>
      </c>
      <c r="J403" s="19" t="str">
        <f t="shared" si="129"/>
        <v/>
      </c>
      <c r="K403" s="11" t="str">
        <f t="shared" si="130"/>
        <v/>
      </c>
      <c r="L403" s="11" t="str">
        <f t="shared" si="131"/>
        <v/>
      </c>
      <c r="M403" s="11" t="str">
        <f t="shared" si="132"/>
        <v/>
      </c>
      <c r="N403" s="11" t="str">
        <f t="shared" si="133"/>
        <v/>
      </c>
      <c r="O403" s="11" t="str">
        <f t="shared" si="134"/>
        <v/>
      </c>
      <c r="P403" s="11" t="str">
        <f t="shared" si="143"/>
        <v/>
      </c>
      <c r="Q403" s="11" t="str">
        <f t="shared" si="144"/>
        <v/>
      </c>
      <c r="R403" s="11" t="str">
        <f t="shared" si="145"/>
        <v/>
      </c>
      <c r="S403" s="11"/>
      <c r="T403" s="73" t="str">
        <f t="shared" si="135"/>
        <v/>
      </c>
      <c r="U403" s="73" t="str">
        <f t="shared" si="136"/>
        <v/>
      </c>
      <c r="V403" s="20" t="str">
        <f t="shared" si="149"/>
        <v/>
      </c>
      <c r="X403" s="49" t="str">
        <f t="shared" si="146"/>
        <v/>
      </c>
      <c r="Y403" s="49" t="str">
        <f t="shared" si="137"/>
        <v/>
      </c>
      <c r="Z403" s="49" t="str">
        <f t="shared" si="138"/>
        <v/>
      </c>
      <c r="AA403" s="49" t="str">
        <f t="shared" si="139"/>
        <v/>
      </c>
    </row>
    <row r="404" spans="2:27" ht="12.75" customHeight="1">
      <c r="B404" s="17" t="str">
        <f t="shared" si="140"/>
        <v/>
      </c>
      <c r="C404" s="17" t="str">
        <f>IF(F404="","",INT((F404-SUM(MOD(DATE(YEAR(F404-MOD(F404-2,7)+3),1,2),{1E+99;7})*{1;-1})+5)/7))</f>
        <v/>
      </c>
      <c r="D404" s="18" t="str">
        <f t="shared" si="141"/>
        <v/>
      </c>
      <c r="E404" s="17" t="str">
        <f t="shared" si="147"/>
        <v/>
      </c>
      <c r="F404" s="10"/>
      <c r="G404" s="39" t="s">
        <v>70</v>
      </c>
      <c r="H404" s="21" t="str">
        <f t="shared" si="148"/>
        <v/>
      </c>
      <c r="I404" s="20" t="str">
        <f t="shared" si="142"/>
        <v/>
      </c>
      <c r="J404" s="19" t="str">
        <f t="shared" si="129"/>
        <v/>
      </c>
      <c r="K404" s="11" t="str">
        <f t="shared" si="130"/>
        <v/>
      </c>
      <c r="L404" s="11" t="str">
        <f t="shared" si="131"/>
        <v/>
      </c>
      <c r="M404" s="11" t="str">
        <f t="shared" si="132"/>
        <v/>
      </c>
      <c r="N404" s="11" t="str">
        <f t="shared" si="133"/>
        <v/>
      </c>
      <c r="O404" s="11" t="str">
        <f t="shared" si="134"/>
        <v/>
      </c>
      <c r="P404" s="11" t="str">
        <f t="shared" si="143"/>
        <v/>
      </c>
      <c r="Q404" s="11" t="str">
        <f t="shared" si="144"/>
        <v/>
      </c>
      <c r="R404" s="11" t="str">
        <f t="shared" si="145"/>
        <v/>
      </c>
      <c r="S404" s="11"/>
      <c r="T404" s="73" t="str">
        <f t="shared" si="135"/>
        <v/>
      </c>
      <c r="U404" s="73" t="str">
        <f t="shared" si="136"/>
        <v/>
      </c>
      <c r="V404" s="20" t="str">
        <f t="shared" si="149"/>
        <v/>
      </c>
      <c r="X404" s="49" t="str">
        <f t="shared" si="146"/>
        <v/>
      </c>
      <c r="Y404" s="49" t="str">
        <f t="shared" si="137"/>
        <v/>
      </c>
      <c r="Z404" s="49" t="str">
        <f t="shared" si="138"/>
        <v/>
      </c>
      <c r="AA404" s="49" t="str">
        <f t="shared" si="139"/>
        <v/>
      </c>
    </row>
    <row r="405" spans="2:27" ht="12.75" customHeight="1">
      <c r="B405" s="17" t="str">
        <f t="shared" si="140"/>
        <v/>
      </c>
      <c r="C405" s="17" t="str">
        <f>IF(F405="","",INT((F405-SUM(MOD(DATE(YEAR(F405-MOD(F405-2,7)+3),1,2),{1E+99;7})*{1;-1})+5)/7))</f>
        <v/>
      </c>
      <c r="D405" s="18" t="str">
        <f t="shared" si="141"/>
        <v/>
      </c>
      <c r="E405" s="17" t="str">
        <f t="shared" si="147"/>
        <v/>
      </c>
      <c r="F405" s="10"/>
      <c r="G405" s="39" t="s">
        <v>70</v>
      </c>
      <c r="H405" s="21" t="str">
        <f t="shared" si="148"/>
        <v/>
      </c>
      <c r="I405" s="20" t="str">
        <f t="shared" si="142"/>
        <v/>
      </c>
      <c r="J405" s="19" t="str">
        <f t="shared" si="129"/>
        <v/>
      </c>
      <c r="K405" s="11" t="str">
        <f t="shared" si="130"/>
        <v/>
      </c>
      <c r="L405" s="11" t="str">
        <f t="shared" si="131"/>
        <v/>
      </c>
      <c r="M405" s="11" t="str">
        <f t="shared" si="132"/>
        <v/>
      </c>
      <c r="N405" s="11" t="str">
        <f t="shared" si="133"/>
        <v/>
      </c>
      <c r="O405" s="11" t="str">
        <f t="shared" si="134"/>
        <v/>
      </c>
      <c r="P405" s="11" t="str">
        <f t="shared" si="143"/>
        <v/>
      </c>
      <c r="Q405" s="11" t="str">
        <f t="shared" si="144"/>
        <v/>
      </c>
      <c r="R405" s="11" t="str">
        <f t="shared" si="145"/>
        <v/>
      </c>
      <c r="S405" s="11"/>
      <c r="T405" s="73" t="str">
        <f t="shared" si="135"/>
        <v/>
      </c>
      <c r="U405" s="73" t="str">
        <f t="shared" si="136"/>
        <v/>
      </c>
      <c r="V405" s="20" t="str">
        <f t="shared" si="149"/>
        <v/>
      </c>
      <c r="X405" s="49" t="str">
        <f t="shared" si="146"/>
        <v/>
      </c>
      <c r="Y405" s="49" t="str">
        <f t="shared" si="137"/>
        <v/>
      </c>
      <c r="Z405" s="49" t="str">
        <f t="shared" si="138"/>
        <v/>
      </c>
      <c r="AA405" s="49" t="str">
        <f t="shared" si="139"/>
        <v/>
      </c>
    </row>
    <row r="406" spans="2:27" ht="12.75" customHeight="1">
      <c r="B406" s="17" t="str">
        <f t="shared" si="140"/>
        <v/>
      </c>
      <c r="C406" s="17" t="str">
        <f>IF(F406="","",INT((F406-SUM(MOD(DATE(YEAR(F406-MOD(F406-2,7)+3),1,2),{1E+99;7})*{1;-1})+5)/7))</f>
        <v/>
      </c>
      <c r="D406" s="18" t="str">
        <f t="shared" si="141"/>
        <v/>
      </c>
      <c r="E406" s="17" t="str">
        <f t="shared" si="147"/>
        <v/>
      </c>
      <c r="F406" s="10"/>
      <c r="G406" s="39" t="s">
        <v>70</v>
      </c>
      <c r="H406" s="21" t="str">
        <f t="shared" si="148"/>
        <v/>
      </c>
      <c r="I406" s="20" t="str">
        <f t="shared" si="142"/>
        <v/>
      </c>
      <c r="J406" s="19" t="str">
        <f t="shared" si="129"/>
        <v/>
      </c>
      <c r="K406" s="11" t="str">
        <f t="shared" si="130"/>
        <v/>
      </c>
      <c r="L406" s="11" t="str">
        <f t="shared" si="131"/>
        <v/>
      </c>
      <c r="M406" s="11" t="str">
        <f t="shared" si="132"/>
        <v/>
      </c>
      <c r="N406" s="11" t="str">
        <f t="shared" si="133"/>
        <v/>
      </c>
      <c r="O406" s="11" t="str">
        <f t="shared" si="134"/>
        <v/>
      </c>
      <c r="P406" s="11" t="str">
        <f t="shared" si="143"/>
        <v/>
      </c>
      <c r="Q406" s="11" t="str">
        <f t="shared" si="144"/>
        <v/>
      </c>
      <c r="R406" s="11" t="str">
        <f t="shared" si="145"/>
        <v/>
      </c>
      <c r="S406" s="11"/>
      <c r="T406" s="73" t="str">
        <f t="shared" si="135"/>
        <v/>
      </c>
      <c r="U406" s="73" t="str">
        <f t="shared" si="136"/>
        <v/>
      </c>
      <c r="V406" s="20" t="str">
        <f t="shared" si="149"/>
        <v/>
      </c>
      <c r="X406" s="49" t="str">
        <f t="shared" si="146"/>
        <v/>
      </c>
      <c r="Y406" s="49" t="str">
        <f t="shared" si="137"/>
        <v/>
      </c>
      <c r="Z406" s="49" t="str">
        <f t="shared" si="138"/>
        <v/>
      </c>
      <c r="AA406" s="49" t="str">
        <f t="shared" si="139"/>
        <v/>
      </c>
    </row>
    <row r="407" spans="2:27" ht="12.75" customHeight="1">
      <c r="B407" s="17" t="str">
        <f t="shared" si="140"/>
        <v/>
      </c>
      <c r="C407" s="17" t="str">
        <f>IF(F407="","",INT((F407-SUM(MOD(DATE(YEAR(F407-MOD(F407-2,7)+3),1,2),{1E+99;7})*{1;-1})+5)/7))</f>
        <v/>
      </c>
      <c r="D407" s="18" t="str">
        <f t="shared" si="141"/>
        <v/>
      </c>
      <c r="E407" s="17" t="str">
        <f t="shared" si="147"/>
        <v/>
      </c>
      <c r="F407" s="10"/>
      <c r="G407" s="39" t="s">
        <v>70</v>
      </c>
      <c r="H407" s="21" t="str">
        <f t="shared" si="148"/>
        <v/>
      </c>
      <c r="I407" s="20" t="str">
        <f t="shared" si="142"/>
        <v/>
      </c>
      <c r="J407" s="19" t="str">
        <f t="shared" si="129"/>
        <v/>
      </c>
      <c r="K407" s="11" t="str">
        <f t="shared" si="130"/>
        <v/>
      </c>
      <c r="L407" s="11" t="str">
        <f t="shared" si="131"/>
        <v/>
      </c>
      <c r="M407" s="11" t="str">
        <f t="shared" si="132"/>
        <v/>
      </c>
      <c r="N407" s="11" t="str">
        <f t="shared" si="133"/>
        <v/>
      </c>
      <c r="O407" s="11" t="str">
        <f t="shared" si="134"/>
        <v/>
      </c>
      <c r="P407" s="11" t="str">
        <f t="shared" si="143"/>
        <v/>
      </c>
      <c r="Q407" s="11" t="str">
        <f t="shared" si="144"/>
        <v/>
      </c>
      <c r="R407" s="11" t="str">
        <f t="shared" si="145"/>
        <v/>
      </c>
      <c r="S407" s="11"/>
      <c r="T407" s="73" t="str">
        <f t="shared" si="135"/>
        <v/>
      </c>
      <c r="U407" s="73" t="str">
        <f t="shared" si="136"/>
        <v/>
      </c>
      <c r="V407" s="20" t="str">
        <f t="shared" si="149"/>
        <v/>
      </c>
      <c r="X407" s="49" t="str">
        <f t="shared" si="146"/>
        <v/>
      </c>
      <c r="Y407" s="49" t="str">
        <f t="shared" si="137"/>
        <v/>
      </c>
      <c r="Z407" s="49" t="str">
        <f t="shared" si="138"/>
        <v/>
      </c>
      <c r="AA407" s="49" t="str">
        <f t="shared" si="139"/>
        <v/>
      </c>
    </row>
    <row r="408" spans="2:27" ht="12.75" customHeight="1">
      <c r="B408" s="17" t="str">
        <f t="shared" si="140"/>
        <v/>
      </c>
      <c r="C408" s="17" t="str">
        <f>IF(F408="","",INT((F408-SUM(MOD(DATE(YEAR(F408-MOD(F408-2,7)+3),1,2),{1E+99;7})*{1;-1})+5)/7))</f>
        <v/>
      </c>
      <c r="D408" s="18" t="str">
        <f t="shared" si="141"/>
        <v/>
      </c>
      <c r="E408" s="17" t="str">
        <f t="shared" si="147"/>
        <v/>
      </c>
      <c r="F408" s="10"/>
      <c r="G408" s="39" t="s">
        <v>70</v>
      </c>
      <c r="H408" s="21" t="str">
        <f t="shared" si="148"/>
        <v/>
      </c>
      <c r="I408" s="20" t="str">
        <f t="shared" si="142"/>
        <v/>
      </c>
      <c r="J408" s="19" t="str">
        <f t="shared" si="129"/>
        <v/>
      </c>
      <c r="K408" s="11" t="str">
        <f t="shared" si="130"/>
        <v/>
      </c>
      <c r="L408" s="11" t="str">
        <f t="shared" si="131"/>
        <v/>
      </c>
      <c r="M408" s="11" t="str">
        <f t="shared" si="132"/>
        <v/>
      </c>
      <c r="N408" s="11" t="str">
        <f t="shared" si="133"/>
        <v/>
      </c>
      <c r="O408" s="11" t="str">
        <f t="shared" si="134"/>
        <v/>
      </c>
      <c r="P408" s="11" t="str">
        <f t="shared" si="143"/>
        <v/>
      </c>
      <c r="Q408" s="11" t="str">
        <f t="shared" si="144"/>
        <v/>
      </c>
      <c r="R408" s="11" t="str">
        <f t="shared" si="145"/>
        <v/>
      </c>
      <c r="S408" s="11"/>
      <c r="T408" s="73" t="str">
        <f t="shared" si="135"/>
        <v/>
      </c>
      <c r="U408" s="73" t="str">
        <f t="shared" si="136"/>
        <v/>
      </c>
      <c r="V408" s="20" t="str">
        <f t="shared" si="149"/>
        <v/>
      </c>
      <c r="X408" s="49" t="str">
        <f t="shared" si="146"/>
        <v/>
      </c>
      <c r="Y408" s="49" t="str">
        <f t="shared" si="137"/>
        <v/>
      </c>
      <c r="Z408" s="49" t="str">
        <f t="shared" si="138"/>
        <v/>
      </c>
      <c r="AA408" s="49" t="str">
        <f t="shared" si="139"/>
        <v/>
      </c>
    </row>
    <row r="409" spans="2:27" ht="12.75" customHeight="1">
      <c r="B409" s="17" t="str">
        <f t="shared" si="140"/>
        <v/>
      </c>
      <c r="C409" s="17" t="str">
        <f>IF(F409="","",INT((F409-SUM(MOD(DATE(YEAR(F409-MOD(F409-2,7)+3),1,2),{1E+99;7})*{1;-1})+5)/7))</f>
        <v/>
      </c>
      <c r="D409" s="18" t="str">
        <f t="shared" si="141"/>
        <v/>
      </c>
      <c r="E409" s="17" t="str">
        <f t="shared" si="147"/>
        <v/>
      </c>
      <c r="F409" s="10"/>
      <c r="G409" s="39" t="s">
        <v>70</v>
      </c>
      <c r="H409" s="21" t="str">
        <f t="shared" si="148"/>
        <v/>
      </c>
      <c r="I409" s="20" t="str">
        <f t="shared" si="142"/>
        <v/>
      </c>
      <c r="J409" s="19" t="str">
        <f t="shared" si="129"/>
        <v/>
      </c>
      <c r="K409" s="11" t="str">
        <f t="shared" si="130"/>
        <v/>
      </c>
      <c r="L409" s="11" t="str">
        <f t="shared" si="131"/>
        <v/>
      </c>
      <c r="M409" s="11" t="str">
        <f t="shared" si="132"/>
        <v/>
      </c>
      <c r="N409" s="11" t="str">
        <f t="shared" si="133"/>
        <v/>
      </c>
      <c r="O409" s="11" t="str">
        <f t="shared" si="134"/>
        <v/>
      </c>
      <c r="P409" s="11" t="str">
        <f t="shared" si="143"/>
        <v/>
      </c>
      <c r="Q409" s="11" t="str">
        <f t="shared" si="144"/>
        <v/>
      </c>
      <c r="R409" s="11" t="str">
        <f t="shared" si="145"/>
        <v/>
      </c>
      <c r="S409" s="11"/>
      <c r="T409" s="73" t="str">
        <f t="shared" si="135"/>
        <v/>
      </c>
      <c r="U409" s="73" t="str">
        <f t="shared" si="136"/>
        <v/>
      </c>
      <c r="V409" s="20" t="str">
        <f t="shared" si="149"/>
        <v/>
      </c>
      <c r="X409" s="49" t="str">
        <f t="shared" si="146"/>
        <v/>
      </c>
      <c r="Y409" s="49" t="str">
        <f t="shared" si="137"/>
        <v/>
      </c>
      <c r="Z409" s="49" t="str">
        <f t="shared" si="138"/>
        <v/>
      </c>
      <c r="AA409" s="49" t="str">
        <f t="shared" si="139"/>
        <v/>
      </c>
    </row>
    <row r="410" spans="2:27" ht="12.75" customHeight="1">
      <c r="B410" s="17" t="str">
        <f t="shared" si="140"/>
        <v/>
      </c>
      <c r="C410" s="17" t="str">
        <f>IF(F410="","",INT((F410-SUM(MOD(DATE(YEAR(F410-MOD(F410-2,7)+3),1,2),{1E+99;7})*{1;-1})+5)/7))</f>
        <v/>
      </c>
      <c r="D410" s="18" t="str">
        <f t="shared" si="141"/>
        <v/>
      </c>
      <c r="E410" s="17" t="str">
        <f t="shared" si="147"/>
        <v/>
      </c>
      <c r="F410" s="10"/>
      <c r="G410" s="39" t="s">
        <v>70</v>
      </c>
      <c r="H410" s="21" t="str">
        <f t="shared" si="148"/>
        <v/>
      </c>
      <c r="I410" s="20" t="str">
        <f t="shared" si="142"/>
        <v/>
      </c>
      <c r="J410" s="19" t="str">
        <f t="shared" si="129"/>
        <v/>
      </c>
      <c r="K410" s="11" t="str">
        <f t="shared" si="130"/>
        <v/>
      </c>
      <c r="L410" s="11" t="str">
        <f t="shared" si="131"/>
        <v/>
      </c>
      <c r="M410" s="11" t="str">
        <f t="shared" si="132"/>
        <v/>
      </c>
      <c r="N410" s="11" t="str">
        <f t="shared" si="133"/>
        <v/>
      </c>
      <c r="O410" s="11" t="str">
        <f t="shared" si="134"/>
        <v/>
      </c>
      <c r="P410" s="11" t="str">
        <f t="shared" si="143"/>
        <v/>
      </c>
      <c r="Q410" s="11" t="str">
        <f t="shared" si="144"/>
        <v/>
      </c>
      <c r="R410" s="11" t="str">
        <f t="shared" si="145"/>
        <v/>
      </c>
      <c r="S410" s="11"/>
      <c r="T410" s="73" t="str">
        <f t="shared" si="135"/>
        <v/>
      </c>
      <c r="U410" s="73" t="str">
        <f t="shared" si="136"/>
        <v/>
      </c>
      <c r="V410" s="20" t="str">
        <f t="shared" si="149"/>
        <v/>
      </c>
      <c r="X410" s="49" t="str">
        <f t="shared" si="146"/>
        <v/>
      </c>
      <c r="Y410" s="49" t="str">
        <f t="shared" si="137"/>
        <v/>
      </c>
      <c r="Z410" s="49" t="str">
        <f t="shared" si="138"/>
        <v/>
      </c>
      <c r="AA410" s="49" t="str">
        <f t="shared" si="139"/>
        <v/>
      </c>
    </row>
    <row r="411" spans="2:27" ht="12.75" customHeight="1">
      <c r="B411" s="17" t="str">
        <f t="shared" si="140"/>
        <v/>
      </c>
      <c r="C411" s="17" t="str">
        <f>IF(F411="","",INT((F411-SUM(MOD(DATE(YEAR(F411-MOD(F411-2,7)+3),1,2),{1E+99;7})*{1;-1})+5)/7))</f>
        <v/>
      </c>
      <c r="D411" s="18" t="str">
        <f t="shared" si="141"/>
        <v/>
      </c>
      <c r="E411" s="17" t="str">
        <f t="shared" si="147"/>
        <v/>
      </c>
      <c r="F411" s="10"/>
      <c r="G411" s="39" t="s">
        <v>70</v>
      </c>
      <c r="H411" s="21" t="str">
        <f t="shared" si="148"/>
        <v/>
      </c>
      <c r="I411" s="20" t="str">
        <f t="shared" si="142"/>
        <v/>
      </c>
      <c r="J411" s="19" t="str">
        <f t="shared" si="129"/>
        <v/>
      </c>
      <c r="K411" s="11" t="str">
        <f t="shared" si="130"/>
        <v/>
      </c>
      <c r="L411" s="11" t="str">
        <f t="shared" si="131"/>
        <v/>
      </c>
      <c r="M411" s="11" t="str">
        <f t="shared" si="132"/>
        <v/>
      </c>
      <c r="N411" s="11" t="str">
        <f t="shared" si="133"/>
        <v/>
      </c>
      <c r="O411" s="11" t="str">
        <f t="shared" si="134"/>
        <v/>
      </c>
      <c r="P411" s="11" t="str">
        <f t="shared" si="143"/>
        <v/>
      </c>
      <c r="Q411" s="11" t="str">
        <f t="shared" si="144"/>
        <v/>
      </c>
      <c r="R411" s="11" t="str">
        <f t="shared" si="145"/>
        <v/>
      </c>
      <c r="S411" s="11"/>
      <c r="T411" s="73" t="str">
        <f t="shared" si="135"/>
        <v/>
      </c>
      <c r="U411" s="73" t="str">
        <f t="shared" si="136"/>
        <v/>
      </c>
      <c r="V411" s="20" t="str">
        <f t="shared" si="149"/>
        <v/>
      </c>
      <c r="X411" s="49" t="str">
        <f t="shared" si="146"/>
        <v/>
      </c>
      <c r="Y411" s="49" t="str">
        <f t="shared" si="137"/>
        <v/>
      </c>
      <c r="Z411" s="49" t="str">
        <f t="shared" si="138"/>
        <v/>
      </c>
      <c r="AA411" s="49" t="str">
        <f t="shared" si="139"/>
        <v/>
      </c>
    </row>
    <row r="412" spans="2:27" ht="12.75" customHeight="1">
      <c r="B412" s="17" t="str">
        <f t="shared" si="140"/>
        <v/>
      </c>
      <c r="C412" s="17" t="str">
        <f>IF(F412="","",INT((F412-SUM(MOD(DATE(YEAR(F412-MOD(F412-2,7)+3),1,2),{1E+99;7})*{1;-1})+5)/7))</f>
        <v/>
      </c>
      <c r="D412" s="18" t="str">
        <f t="shared" si="141"/>
        <v/>
      </c>
      <c r="E412" s="17" t="str">
        <f t="shared" si="147"/>
        <v/>
      </c>
      <c r="F412" s="10"/>
      <c r="G412" s="39" t="s">
        <v>70</v>
      </c>
      <c r="H412" s="21" t="str">
        <f t="shared" si="148"/>
        <v/>
      </c>
      <c r="I412" s="20" t="str">
        <f t="shared" si="142"/>
        <v/>
      </c>
      <c r="J412" s="19" t="str">
        <f t="shared" si="129"/>
        <v/>
      </c>
      <c r="K412" s="11" t="str">
        <f t="shared" si="130"/>
        <v/>
      </c>
      <c r="L412" s="11" t="str">
        <f t="shared" si="131"/>
        <v/>
      </c>
      <c r="M412" s="11" t="str">
        <f t="shared" si="132"/>
        <v/>
      </c>
      <c r="N412" s="11" t="str">
        <f t="shared" si="133"/>
        <v/>
      </c>
      <c r="O412" s="11" t="str">
        <f t="shared" si="134"/>
        <v/>
      </c>
      <c r="P412" s="11" t="str">
        <f t="shared" si="143"/>
        <v/>
      </c>
      <c r="Q412" s="11" t="str">
        <f t="shared" si="144"/>
        <v/>
      </c>
      <c r="R412" s="11" t="str">
        <f t="shared" si="145"/>
        <v/>
      </c>
      <c r="S412" s="11"/>
      <c r="T412" s="73" t="str">
        <f t="shared" si="135"/>
        <v/>
      </c>
      <c r="U412" s="73" t="str">
        <f t="shared" si="136"/>
        <v/>
      </c>
      <c r="V412" s="20" t="str">
        <f t="shared" si="149"/>
        <v/>
      </c>
      <c r="X412" s="49" t="str">
        <f t="shared" si="146"/>
        <v/>
      </c>
      <c r="Y412" s="49" t="str">
        <f t="shared" si="137"/>
        <v/>
      </c>
      <c r="Z412" s="49" t="str">
        <f t="shared" si="138"/>
        <v/>
      </c>
      <c r="AA412" s="49" t="str">
        <f t="shared" si="139"/>
        <v/>
      </c>
    </row>
    <row r="413" spans="2:27" ht="12.75" customHeight="1">
      <c r="B413" s="17" t="str">
        <f t="shared" si="140"/>
        <v/>
      </c>
      <c r="C413" s="17" t="str">
        <f>IF(F413="","",INT((F413-SUM(MOD(DATE(YEAR(F413-MOD(F413-2,7)+3),1,2),{1E+99;7})*{1;-1})+5)/7))</f>
        <v/>
      </c>
      <c r="D413" s="18" t="str">
        <f t="shared" si="141"/>
        <v/>
      </c>
      <c r="E413" s="17" t="str">
        <f t="shared" si="147"/>
        <v/>
      </c>
      <c r="F413" s="10"/>
      <c r="G413" s="39" t="s">
        <v>70</v>
      </c>
      <c r="H413" s="21" t="str">
        <f t="shared" si="148"/>
        <v/>
      </c>
      <c r="I413" s="20" t="str">
        <f t="shared" si="142"/>
        <v/>
      </c>
      <c r="J413" s="19" t="str">
        <f t="shared" si="129"/>
        <v/>
      </c>
      <c r="K413" s="11" t="str">
        <f t="shared" si="130"/>
        <v/>
      </c>
      <c r="L413" s="11" t="str">
        <f t="shared" si="131"/>
        <v/>
      </c>
      <c r="M413" s="11" t="str">
        <f t="shared" si="132"/>
        <v/>
      </c>
      <c r="N413" s="11" t="str">
        <f t="shared" si="133"/>
        <v/>
      </c>
      <c r="O413" s="11" t="str">
        <f t="shared" si="134"/>
        <v/>
      </c>
      <c r="P413" s="11" t="str">
        <f t="shared" si="143"/>
        <v/>
      </c>
      <c r="Q413" s="11" t="str">
        <f t="shared" si="144"/>
        <v/>
      </c>
      <c r="R413" s="11" t="str">
        <f t="shared" si="145"/>
        <v/>
      </c>
      <c r="S413" s="11"/>
      <c r="T413" s="73" t="str">
        <f t="shared" si="135"/>
        <v/>
      </c>
      <c r="U413" s="73" t="str">
        <f t="shared" si="136"/>
        <v/>
      </c>
      <c r="V413" s="20" t="str">
        <f t="shared" si="149"/>
        <v/>
      </c>
      <c r="X413" s="49" t="str">
        <f t="shared" si="146"/>
        <v/>
      </c>
      <c r="Y413" s="49" t="str">
        <f t="shared" si="137"/>
        <v/>
      </c>
      <c r="Z413" s="49" t="str">
        <f t="shared" si="138"/>
        <v/>
      </c>
      <c r="AA413" s="49" t="str">
        <f t="shared" si="139"/>
        <v/>
      </c>
    </row>
    <row r="414" spans="2:27" ht="12.75" customHeight="1">
      <c r="B414" s="17" t="str">
        <f t="shared" si="140"/>
        <v/>
      </c>
      <c r="C414" s="17" t="str">
        <f>IF(F414="","",INT((F414-SUM(MOD(DATE(YEAR(F414-MOD(F414-2,7)+3),1,2),{1E+99;7})*{1;-1})+5)/7))</f>
        <v/>
      </c>
      <c r="D414" s="18" t="str">
        <f t="shared" si="141"/>
        <v/>
      </c>
      <c r="E414" s="17" t="str">
        <f t="shared" si="147"/>
        <v/>
      </c>
      <c r="F414" s="10"/>
      <c r="G414" s="39" t="s">
        <v>70</v>
      </c>
      <c r="H414" s="21" t="str">
        <f t="shared" si="148"/>
        <v/>
      </c>
      <c r="I414" s="20" t="str">
        <f t="shared" si="142"/>
        <v/>
      </c>
      <c r="J414" s="19" t="str">
        <f t="shared" si="129"/>
        <v/>
      </c>
      <c r="K414" s="11" t="str">
        <f t="shared" si="130"/>
        <v/>
      </c>
      <c r="L414" s="11" t="str">
        <f t="shared" si="131"/>
        <v/>
      </c>
      <c r="M414" s="11" t="str">
        <f t="shared" si="132"/>
        <v/>
      </c>
      <c r="N414" s="11" t="str">
        <f t="shared" si="133"/>
        <v/>
      </c>
      <c r="O414" s="11" t="str">
        <f t="shared" si="134"/>
        <v/>
      </c>
      <c r="P414" s="11" t="str">
        <f t="shared" si="143"/>
        <v/>
      </c>
      <c r="Q414" s="11" t="str">
        <f t="shared" si="144"/>
        <v/>
      </c>
      <c r="R414" s="11" t="str">
        <f t="shared" si="145"/>
        <v/>
      </c>
      <c r="S414" s="11"/>
      <c r="T414" s="73" t="str">
        <f t="shared" si="135"/>
        <v/>
      </c>
      <c r="U414" s="73" t="str">
        <f t="shared" si="136"/>
        <v/>
      </c>
      <c r="V414" s="20" t="str">
        <f t="shared" si="149"/>
        <v/>
      </c>
      <c r="X414" s="49" t="str">
        <f t="shared" si="146"/>
        <v/>
      </c>
      <c r="Y414" s="49" t="str">
        <f t="shared" si="137"/>
        <v/>
      </c>
      <c r="Z414" s="49" t="str">
        <f t="shared" si="138"/>
        <v/>
      </c>
      <c r="AA414" s="49" t="str">
        <f t="shared" si="139"/>
        <v/>
      </c>
    </row>
    <row r="415" spans="2:27" ht="12.75" customHeight="1">
      <c r="B415" s="17" t="str">
        <f t="shared" si="140"/>
        <v/>
      </c>
      <c r="C415" s="17" t="str">
        <f>IF(F415="","",INT((F415-SUM(MOD(DATE(YEAR(F415-MOD(F415-2,7)+3),1,2),{1E+99;7})*{1;-1})+5)/7))</f>
        <v/>
      </c>
      <c r="D415" s="18" t="str">
        <f t="shared" si="141"/>
        <v/>
      </c>
      <c r="E415" s="17" t="str">
        <f t="shared" si="147"/>
        <v/>
      </c>
      <c r="F415" s="10"/>
      <c r="G415" s="39" t="s">
        <v>70</v>
      </c>
      <c r="H415" s="21" t="str">
        <f t="shared" si="148"/>
        <v/>
      </c>
      <c r="I415" s="20" t="str">
        <f t="shared" si="142"/>
        <v/>
      </c>
      <c r="J415" s="19" t="str">
        <f t="shared" si="129"/>
        <v/>
      </c>
      <c r="K415" s="11" t="str">
        <f t="shared" si="130"/>
        <v/>
      </c>
      <c r="L415" s="11" t="str">
        <f t="shared" si="131"/>
        <v/>
      </c>
      <c r="M415" s="11" t="str">
        <f t="shared" si="132"/>
        <v/>
      </c>
      <c r="N415" s="11" t="str">
        <f t="shared" si="133"/>
        <v/>
      </c>
      <c r="O415" s="11" t="str">
        <f t="shared" si="134"/>
        <v/>
      </c>
      <c r="P415" s="11" t="str">
        <f t="shared" si="143"/>
        <v/>
      </c>
      <c r="Q415" s="11" t="str">
        <f t="shared" si="144"/>
        <v/>
      </c>
      <c r="R415" s="11" t="str">
        <f t="shared" si="145"/>
        <v/>
      </c>
      <c r="S415" s="11"/>
      <c r="T415" s="73" t="str">
        <f t="shared" si="135"/>
        <v/>
      </c>
      <c r="U415" s="73" t="str">
        <f t="shared" si="136"/>
        <v/>
      </c>
      <c r="V415" s="20" t="str">
        <f t="shared" si="149"/>
        <v/>
      </c>
      <c r="X415" s="49" t="str">
        <f t="shared" si="146"/>
        <v/>
      </c>
      <c r="Y415" s="49" t="str">
        <f t="shared" si="137"/>
        <v/>
      </c>
      <c r="Z415" s="49" t="str">
        <f t="shared" si="138"/>
        <v/>
      </c>
      <c r="AA415" s="49" t="str">
        <f t="shared" si="139"/>
        <v/>
      </c>
    </row>
    <row r="416" spans="2:27" ht="12.75" customHeight="1">
      <c r="B416" s="17" t="str">
        <f t="shared" si="140"/>
        <v/>
      </c>
      <c r="C416" s="17" t="str">
        <f>IF(F416="","",INT((F416-SUM(MOD(DATE(YEAR(F416-MOD(F416-2,7)+3),1,2),{1E+99;7})*{1;-1})+5)/7))</f>
        <v/>
      </c>
      <c r="D416" s="18" t="str">
        <f t="shared" si="141"/>
        <v/>
      </c>
      <c r="E416" s="17" t="str">
        <f t="shared" si="147"/>
        <v/>
      </c>
      <c r="F416" s="10"/>
      <c r="G416" s="39" t="s">
        <v>70</v>
      </c>
      <c r="H416" s="21" t="str">
        <f t="shared" si="148"/>
        <v/>
      </c>
      <c r="I416" s="20" t="str">
        <f t="shared" si="142"/>
        <v/>
      </c>
      <c r="J416" s="19" t="str">
        <f t="shared" si="129"/>
        <v/>
      </c>
      <c r="K416" s="11" t="str">
        <f t="shared" si="130"/>
        <v/>
      </c>
      <c r="L416" s="11" t="str">
        <f t="shared" si="131"/>
        <v/>
      </c>
      <c r="M416" s="11" t="str">
        <f t="shared" si="132"/>
        <v/>
      </c>
      <c r="N416" s="11" t="str">
        <f t="shared" si="133"/>
        <v/>
      </c>
      <c r="O416" s="11" t="str">
        <f t="shared" si="134"/>
        <v/>
      </c>
      <c r="P416" s="11" t="str">
        <f t="shared" si="143"/>
        <v/>
      </c>
      <c r="Q416" s="11" t="str">
        <f t="shared" si="144"/>
        <v/>
      </c>
      <c r="R416" s="11" t="str">
        <f t="shared" si="145"/>
        <v/>
      </c>
      <c r="S416" s="11"/>
      <c r="T416" s="73" t="str">
        <f t="shared" si="135"/>
        <v/>
      </c>
      <c r="U416" s="73" t="str">
        <f t="shared" si="136"/>
        <v/>
      </c>
      <c r="V416" s="20" t="str">
        <f t="shared" si="149"/>
        <v/>
      </c>
      <c r="X416" s="49" t="str">
        <f t="shared" si="146"/>
        <v/>
      </c>
      <c r="Y416" s="49" t="str">
        <f t="shared" si="137"/>
        <v/>
      </c>
      <c r="Z416" s="49" t="str">
        <f t="shared" si="138"/>
        <v/>
      </c>
      <c r="AA416" s="49" t="str">
        <f t="shared" si="139"/>
        <v/>
      </c>
    </row>
    <row r="417" spans="2:27" ht="12.75" customHeight="1">
      <c r="B417" s="17" t="str">
        <f t="shared" si="140"/>
        <v/>
      </c>
      <c r="C417" s="17" t="str">
        <f>IF(F417="","",INT((F417-SUM(MOD(DATE(YEAR(F417-MOD(F417-2,7)+3),1,2),{1E+99;7})*{1;-1})+5)/7))</f>
        <v/>
      </c>
      <c r="D417" s="18" t="str">
        <f t="shared" si="141"/>
        <v/>
      </c>
      <c r="E417" s="17" t="str">
        <f t="shared" si="147"/>
        <v/>
      </c>
      <c r="F417" s="10"/>
      <c r="G417" s="39" t="s">
        <v>70</v>
      </c>
      <c r="H417" s="21" t="str">
        <f t="shared" si="148"/>
        <v/>
      </c>
      <c r="I417" s="20" t="str">
        <f t="shared" si="142"/>
        <v/>
      </c>
      <c r="J417" s="19" t="str">
        <f t="shared" si="129"/>
        <v/>
      </c>
      <c r="K417" s="11" t="str">
        <f t="shared" si="130"/>
        <v/>
      </c>
      <c r="L417" s="11" t="str">
        <f t="shared" si="131"/>
        <v/>
      </c>
      <c r="M417" s="11" t="str">
        <f t="shared" si="132"/>
        <v/>
      </c>
      <c r="N417" s="11" t="str">
        <f t="shared" si="133"/>
        <v/>
      </c>
      <c r="O417" s="11" t="str">
        <f t="shared" si="134"/>
        <v/>
      </c>
      <c r="P417" s="11" t="str">
        <f t="shared" si="143"/>
        <v/>
      </c>
      <c r="Q417" s="11" t="str">
        <f t="shared" si="144"/>
        <v/>
      </c>
      <c r="R417" s="11" t="str">
        <f t="shared" si="145"/>
        <v/>
      </c>
      <c r="S417" s="11"/>
      <c r="T417" s="73" t="str">
        <f t="shared" si="135"/>
        <v/>
      </c>
      <c r="U417" s="73" t="str">
        <f t="shared" si="136"/>
        <v/>
      </c>
      <c r="V417" s="20" t="str">
        <f t="shared" si="149"/>
        <v/>
      </c>
      <c r="X417" s="49" t="str">
        <f t="shared" si="146"/>
        <v/>
      </c>
      <c r="Y417" s="49" t="str">
        <f t="shared" si="137"/>
        <v/>
      </c>
      <c r="Z417" s="49" t="str">
        <f t="shared" si="138"/>
        <v/>
      </c>
      <c r="AA417" s="49" t="str">
        <f t="shared" si="139"/>
        <v/>
      </c>
    </row>
    <row r="418" spans="2:27" ht="12.75" customHeight="1">
      <c r="B418" s="17" t="str">
        <f t="shared" si="140"/>
        <v/>
      </c>
      <c r="C418" s="17" t="str">
        <f>IF(F418="","",INT((F418-SUM(MOD(DATE(YEAR(F418-MOD(F418-2,7)+3),1,2),{1E+99;7})*{1;-1})+5)/7))</f>
        <v/>
      </c>
      <c r="D418" s="18" t="str">
        <f t="shared" si="141"/>
        <v/>
      </c>
      <c r="E418" s="17" t="str">
        <f t="shared" si="147"/>
        <v/>
      </c>
      <c r="F418" s="10"/>
      <c r="G418" s="39" t="s">
        <v>70</v>
      </c>
      <c r="H418" s="21" t="str">
        <f t="shared" si="148"/>
        <v/>
      </c>
      <c r="I418" s="20" t="str">
        <f t="shared" si="142"/>
        <v/>
      </c>
      <c r="J418" s="19" t="str">
        <f t="shared" si="129"/>
        <v/>
      </c>
      <c r="K418" s="11" t="str">
        <f t="shared" si="130"/>
        <v/>
      </c>
      <c r="L418" s="11" t="str">
        <f t="shared" si="131"/>
        <v/>
      </c>
      <c r="M418" s="11" t="str">
        <f t="shared" si="132"/>
        <v/>
      </c>
      <c r="N418" s="11" t="str">
        <f t="shared" si="133"/>
        <v/>
      </c>
      <c r="O418" s="11" t="str">
        <f t="shared" si="134"/>
        <v/>
      </c>
      <c r="P418" s="11" t="str">
        <f t="shared" si="143"/>
        <v/>
      </c>
      <c r="Q418" s="11" t="str">
        <f t="shared" si="144"/>
        <v/>
      </c>
      <c r="R418" s="11" t="str">
        <f t="shared" si="145"/>
        <v/>
      </c>
      <c r="S418" s="11"/>
      <c r="T418" s="73" t="str">
        <f t="shared" si="135"/>
        <v/>
      </c>
      <c r="U418" s="73" t="str">
        <f t="shared" si="136"/>
        <v/>
      </c>
      <c r="V418" s="20" t="str">
        <f t="shared" si="149"/>
        <v/>
      </c>
      <c r="X418" s="49" t="str">
        <f t="shared" si="146"/>
        <v/>
      </c>
      <c r="Y418" s="49" t="str">
        <f t="shared" si="137"/>
        <v/>
      </c>
      <c r="Z418" s="49" t="str">
        <f t="shared" si="138"/>
        <v/>
      </c>
      <c r="AA418" s="49" t="str">
        <f t="shared" si="139"/>
        <v/>
      </c>
    </row>
    <row r="419" spans="2:27" ht="12.75" customHeight="1">
      <c r="B419" s="17" t="str">
        <f t="shared" si="140"/>
        <v/>
      </c>
      <c r="C419" s="17" t="str">
        <f>IF(F419="","",INT((F419-SUM(MOD(DATE(YEAR(F419-MOD(F419-2,7)+3),1,2),{1E+99;7})*{1;-1})+5)/7))</f>
        <v/>
      </c>
      <c r="D419" s="18" t="str">
        <f t="shared" si="141"/>
        <v/>
      </c>
      <c r="E419" s="17" t="str">
        <f t="shared" si="147"/>
        <v/>
      </c>
      <c r="F419" s="10"/>
      <c r="G419" s="39" t="s">
        <v>70</v>
      </c>
      <c r="H419" s="21" t="str">
        <f t="shared" si="148"/>
        <v/>
      </c>
      <c r="I419" s="20" t="str">
        <f t="shared" si="142"/>
        <v/>
      </c>
      <c r="J419" s="19" t="str">
        <f t="shared" ref="J419:J482" si="150">IF(F419="","",IF(X419="","",H419+X419))</f>
        <v/>
      </c>
      <c r="K419" s="11" t="str">
        <f t="shared" ref="K419:K482" si="151">IF(G419="Ritcode","",VLOOKUP(G419,TabelStandaardRitten,2,FALSE))</f>
        <v/>
      </c>
      <c r="L419" s="11" t="str">
        <f t="shared" ref="L419:L482" si="152">IF(G419="Ritcode","",VLOOKUP(G419,TabelStandaardRitten,4,FALSE))</f>
        <v/>
      </c>
      <c r="M419" s="11" t="str">
        <f t="shared" ref="M419:M482" si="153">IF(G419="Ritcode","",VLOOKUP(G419,TabelStandaardRitten,5,FALSE))</f>
        <v/>
      </c>
      <c r="N419" s="11" t="str">
        <f t="shared" ref="N419:N482" si="154">IF(G419="Ritcode","",VLOOKUP(G419,TabelStandaardRitten,6,FALSE))</f>
        <v/>
      </c>
      <c r="O419" s="11" t="str">
        <f t="shared" ref="O419:O482" si="155">IF(G419="Ritcode","",VLOOKUP(G419,TabelStandaardRitten,7,FALSE))</f>
        <v/>
      </c>
      <c r="P419" s="11" t="str">
        <f t="shared" si="143"/>
        <v/>
      </c>
      <c r="Q419" s="11" t="str">
        <f t="shared" si="144"/>
        <v/>
      </c>
      <c r="R419" s="11" t="str">
        <f t="shared" si="145"/>
        <v/>
      </c>
      <c r="S419" s="11"/>
      <c r="T419" s="73" t="str">
        <f t="shared" ref="T419:T482" si="156">IF(ISERROR(VLOOKUP(G419,TabelStandaardRitten,11,FALSE)),"",IF(VLOOKUP(G419,TabelStandaardRitten,11,FALSE)=0,"",VLOOKUP(G419,TabelStandaardRitten,11,FALSE)))</f>
        <v/>
      </c>
      <c r="U419" s="73" t="str">
        <f t="shared" ref="U419:U482" si="157">IF(ISERROR(VLOOKUP(G419,TabelStandaardRitten,12,FALSE)),"",IF(VLOOKUP(G419,TabelStandaardRitten,12,FALSE)=0,"",VLOOKUP(G419,TabelStandaardRitten,12,FALSE)))</f>
        <v/>
      </c>
      <c r="V419" s="20" t="str">
        <f t="shared" si="149"/>
        <v/>
      </c>
      <c r="X419" s="49" t="str">
        <f t="shared" si="146"/>
        <v/>
      </c>
      <c r="Y419" s="49" t="str">
        <f t="shared" ref="Y419:Y482" si="158">B419&amp;K419</f>
        <v/>
      </c>
      <c r="Z419" s="49" t="str">
        <f t="shared" ref="Z419:Z482" si="159">B419&amp;T419</f>
        <v/>
      </c>
      <c r="AA419" s="49" t="str">
        <f t="shared" ref="AA419:AA482" si="160">B419&amp;U419</f>
        <v/>
      </c>
    </row>
    <row r="420" spans="2:27" ht="12.75" customHeight="1">
      <c r="B420" s="17" t="str">
        <f t="shared" si="140"/>
        <v/>
      </c>
      <c r="C420" s="17" t="str">
        <f>IF(F420="","",INT((F420-SUM(MOD(DATE(YEAR(F420-MOD(F420-2,7)+3),1,2),{1E+99;7})*{1;-1})+5)/7))</f>
        <v/>
      </c>
      <c r="D420" s="18" t="str">
        <f t="shared" si="141"/>
        <v/>
      </c>
      <c r="E420" s="17" t="str">
        <f t="shared" si="147"/>
        <v/>
      </c>
      <c r="F420" s="10"/>
      <c r="G420" s="39" t="s">
        <v>70</v>
      </c>
      <c r="H420" s="21" t="str">
        <f t="shared" si="148"/>
        <v/>
      </c>
      <c r="I420" s="20" t="str">
        <f t="shared" si="142"/>
        <v/>
      </c>
      <c r="J420" s="19" t="str">
        <f t="shared" si="150"/>
        <v/>
      </c>
      <c r="K420" s="11" t="str">
        <f t="shared" si="151"/>
        <v/>
      </c>
      <c r="L420" s="11" t="str">
        <f t="shared" si="152"/>
        <v/>
      </c>
      <c r="M420" s="11" t="str">
        <f t="shared" si="153"/>
        <v/>
      </c>
      <c r="N420" s="11" t="str">
        <f t="shared" si="154"/>
        <v/>
      </c>
      <c r="O420" s="11" t="str">
        <f t="shared" si="155"/>
        <v/>
      </c>
      <c r="P420" s="11" t="str">
        <f t="shared" si="143"/>
        <v/>
      </c>
      <c r="Q420" s="11" t="str">
        <f t="shared" si="144"/>
        <v/>
      </c>
      <c r="R420" s="11" t="str">
        <f t="shared" si="145"/>
        <v/>
      </c>
      <c r="S420" s="11"/>
      <c r="T420" s="73" t="str">
        <f t="shared" si="156"/>
        <v/>
      </c>
      <c r="U420" s="73" t="str">
        <f t="shared" si="157"/>
        <v/>
      </c>
      <c r="V420" s="20" t="str">
        <f t="shared" si="149"/>
        <v/>
      </c>
      <c r="X420" s="49" t="str">
        <f t="shared" si="146"/>
        <v/>
      </c>
      <c r="Y420" s="49" t="str">
        <f t="shared" si="158"/>
        <v/>
      </c>
      <c r="Z420" s="49" t="str">
        <f t="shared" si="159"/>
        <v/>
      </c>
      <c r="AA420" s="49" t="str">
        <f t="shared" si="160"/>
        <v/>
      </c>
    </row>
    <row r="421" spans="2:27" ht="12.75" customHeight="1">
      <c r="B421" s="17" t="str">
        <f t="shared" si="140"/>
        <v/>
      </c>
      <c r="C421" s="17" t="str">
        <f>IF(F421="","",INT((F421-SUM(MOD(DATE(YEAR(F421-MOD(F421-2,7)+3),1,2),{1E+99;7})*{1;-1})+5)/7))</f>
        <v/>
      </c>
      <c r="D421" s="18" t="str">
        <f t="shared" si="141"/>
        <v/>
      </c>
      <c r="E421" s="17" t="str">
        <f t="shared" si="147"/>
        <v/>
      </c>
      <c r="F421" s="10"/>
      <c r="G421" s="39" t="s">
        <v>70</v>
      </c>
      <c r="H421" s="21" t="str">
        <f t="shared" si="148"/>
        <v/>
      </c>
      <c r="I421" s="20" t="str">
        <f t="shared" si="142"/>
        <v/>
      </c>
      <c r="J421" s="19" t="str">
        <f t="shared" si="150"/>
        <v/>
      </c>
      <c r="K421" s="11" t="str">
        <f t="shared" si="151"/>
        <v/>
      </c>
      <c r="L421" s="11" t="str">
        <f t="shared" si="152"/>
        <v/>
      </c>
      <c r="M421" s="11" t="str">
        <f t="shared" si="153"/>
        <v/>
      </c>
      <c r="N421" s="11" t="str">
        <f t="shared" si="154"/>
        <v/>
      </c>
      <c r="O421" s="11" t="str">
        <f t="shared" si="155"/>
        <v/>
      </c>
      <c r="P421" s="11" t="str">
        <f t="shared" si="143"/>
        <v/>
      </c>
      <c r="Q421" s="11" t="str">
        <f t="shared" si="144"/>
        <v/>
      </c>
      <c r="R421" s="11" t="str">
        <f t="shared" si="145"/>
        <v/>
      </c>
      <c r="S421" s="11"/>
      <c r="T421" s="73" t="str">
        <f t="shared" si="156"/>
        <v/>
      </c>
      <c r="U421" s="73" t="str">
        <f t="shared" si="157"/>
        <v/>
      </c>
      <c r="V421" s="20" t="str">
        <f t="shared" si="149"/>
        <v/>
      </c>
      <c r="X421" s="49" t="str">
        <f t="shared" si="146"/>
        <v/>
      </c>
      <c r="Y421" s="49" t="str">
        <f t="shared" si="158"/>
        <v/>
      </c>
      <c r="Z421" s="49" t="str">
        <f t="shared" si="159"/>
        <v/>
      </c>
      <c r="AA421" s="49" t="str">
        <f t="shared" si="160"/>
        <v/>
      </c>
    </row>
    <row r="422" spans="2:27" ht="12.75" customHeight="1">
      <c r="B422" s="17" t="str">
        <f t="shared" si="140"/>
        <v/>
      </c>
      <c r="C422" s="17" t="str">
        <f>IF(F422="","",INT((F422-SUM(MOD(DATE(YEAR(F422-MOD(F422-2,7)+3),1,2),{1E+99;7})*{1;-1})+5)/7))</f>
        <v/>
      </c>
      <c r="D422" s="18" t="str">
        <f t="shared" si="141"/>
        <v/>
      </c>
      <c r="E422" s="17" t="str">
        <f t="shared" si="147"/>
        <v/>
      </c>
      <c r="F422" s="10"/>
      <c r="G422" s="39" t="s">
        <v>70</v>
      </c>
      <c r="H422" s="21" t="str">
        <f t="shared" si="148"/>
        <v/>
      </c>
      <c r="I422" s="20" t="str">
        <f t="shared" si="142"/>
        <v/>
      </c>
      <c r="J422" s="19" t="str">
        <f t="shared" si="150"/>
        <v/>
      </c>
      <c r="K422" s="11" t="str">
        <f t="shared" si="151"/>
        <v/>
      </c>
      <c r="L422" s="11" t="str">
        <f t="shared" si="152"/>
        <v/>
      </c>
      <c r="M422" s="11" t="str">
        <f t="shared" si="153"/>
        <v/>
      </c>
      <c r="N422" s="11" t="str">
        <f t="shared" si="154"/>
        <v/>
      </c>
      <c r="O422" s="11" t="str">
        <f t="shared" si="155"/>
        <v/>
      </c>
      <c r="P422" s="11" t="str">
        <f t="shared" si="143"/>
        <v/>
      </c>
      <c r="Q422" s="11" t="str">
        <f t="shared" si="144"/>
        <v/>
      </c>
      <c r="R422" s="11" t="str">
        <f t="shared" si="145"/>
        <v/>
      </c>
      <c r="S422" s="11"/>
      <c r="T422" s="73" t="str">
        <f t="shared" si="156"/>
        <v/>
      </c>
      <c r="U422" s="73" t="str">
        <f t="shared" si="157"/>
        <v/>
      </c>
      <c r="V422" s="20" t="str">
        <f t="shared" si="149"/>
        <v/>
      </c>
      <c r="X422" s="49" t="str">
        <f t="shared" si="146"/>
        <v/>
      </c>
      <c r="Y422" s="49" t="str">
        <f t="shared" si="158"/>
        <v/>
      </c>
      <c r="Z422" s="49" t="str">
        <f t="shared" si="159"/>
        <v/>
      </c>
      <c r="AA422" s="49" t="str">
        <f t="shared" si="160"/>
        <v/>
      </c>
    </row>
    <row r="423" spans="2:27" ht="12.75" customHeight="1">
      <c r="B423" s="17" t="str">
        <f t="shared" si="140"/>
        <v/>
      </c>
      <c r="C423" s="17" t="str">
        <f>IF(F423="","",INT((F423-SUM(MOD(DATE(YEAR(F423-MOD(F423-2,7)+3),1,2),{1E+99;7})*{1;-1})+5)/7))</f>
        <v/>
      </c>
      <c r="D423" s="18" t="str">
        <f t="shared" si="141"/>
        <v/>
      </c>
      <c r="E423" s="17" t="str">
        <f t="shared" si="147"/>
        <v/>
      </c>
      <c r="F423" s="10"/>
      <c r="G423" s="39" t="s">
        <v>70</v>
      </c>
      <c r="H423" s="21" t="str">
        <f t="shared" si="148"/>
        <v/>
      </c>
      <c r="I423" s="20" t="str">
        <f t="shared" si="142"/>
        <v/>
      </c>
      <c r="J423" s="19" t="str">
        <f t="shared" si="150"/>
        <v/>
      </c>
      <c r="K423" s="11" t="str">
        <f t="shared" si="151"/>
        <v/>
      </c>
      <c r="L423" s="11" t="str">
        <f t="shared" si="152"/>
        <v/>
      </c>
      <c r="M423" s="11" t="str">
        <f t="shared" si="153"/>
        <v/>
      </c>
      <c r="N423" s="11" t="str">
        <f t="shared" si="154"/>
        <v/>
      </c>
      <c r="O423" s="11" t="str">
        <f t="shared" si="155"/>
        <v/>
      </c>
      <c r="P423" s="11" t="str">
        <f t="shared" si="143"/>
        <v/>
      </c>
      <c r="Q423" s="11" t="str">
        <f t="shared" si="144"/>
        <v/>
      </c>
      <c r="R423" s="11" t="str">
        <f t="shared" si="145"/>
        <v/>
      </c>
      <c r="S423" s="11"/>
      <c r="T423" s="73" t="str">
        <f t="shared" si="156"/>
        <v/>
      </c>
      <c r="U423" s="73" t="str">
        <f t="shared" si="157"/>
        <v/>
      </c>
      <c r="V423" s="20" t="str">
        <f t="shared" si="149"/>
        <v/>
      </c>
      <c r="X423" s="49" t="str">
        <f t="shared" si="146"/>
        <v/>
      </c>
      <c r="Y423" s="49" t="str">
        <f t="shared" si="158"/>
        <v/>
      </c>
      <c r="Z423" s="49" t="str">
        <f t="shared" si="159"/>
        <v/>
      </c>
      <c r="AA423" s="49" t="str">
        <f t="shared" si="160"/>
        <v/>
      </c>
    </row>
    <row r="424" spans="2:27" ht="12.75" customHeight="1">
      <c r="B424" s="17" t="str">
        <f t="shared" si="140"/>
        <v/>
      </c>
      <c r="C424" s="17" t="str">
        <f>IF(F424="","",INT((F424-SUM(MOD(DATE(YEAR(F424-MOD(F424-2,7)+3),1,2),{1E+99;7})*{1;-1})+5)/7))</f>
        <v/>
      </c>
      <c r="D424" s="18" t="str">
        <f t="shared" si="141"/>
        <v/>
      </c>
      <c r="E424" s="17" t="str">
        <f t="shared" si="147"/>
        <v/>
      </c>
      <c r="F424" s="10"/>
      <c r="G424" s="39" t="s">
        <v>70</v>
      </c>
      <c r="H424" s="21" t="str">
        <f t="shared" si="148"/>
        <v/>
      </c>
      <c r="I424" s="20" t="str">
        <f t="shared" si="142"/>
        <v/>
      </c>
      <c r="J424" s="19" t="str">
        <f t="shared" si="150"/>
        <v/>
      </c>
      <c r="K424" s="11" t="str">
        <f t="shared" si="151"/>
        <v/>
      </c>
      <c r="L424" s="11" t="str">
        <f t="shared" si="152"/>
        <v/>
      </c>
      <c r="M424" s="11" t="str">
        <f t="shared" si="153"/>
        <v/>
      </c>
      <c r="N424" s="11" t="str">
        <f t="shared" si="154"/>
        <v/>
      </c>
      <c r="O424" s="11" t="str">
        <f t="shared" si="155"/>
        <v/>
      </c>
      <c r="P424" s="11" t="str">
        <f t="shared" si="143"/>
        <v/>
      </c>
      <c r="Q424" s="11" t="str">
        <f t="shared" si="144"/>
        <v/>
      </c>
      <c r="R424" s="11" t="str">
        <f t="shared" si="145"/>
        <v/>
      </c>
      <c r="S424" s="11"/>
      <c r="T424" s="73" t="str">
        <f t="shared" si="156"/>
        <v/>
      </c>
      <c r="U424" s="73" t="str">
        <f t="shared" si="157"/>
        <v/>
      </c>
      <c r="V424" s="20" t="str">
        <f t="shared" si="149"/>
        <v/>
      </c>
      <c r="X424" s="49" t="str">
        <f t="shared" si="146"/>
        <v/>
      </c>
      <c r="Y424" s="49" t="str">
        <f t="shared" si="158"/>
        <v/>
      </c>
      <c r="Z424" s="49" t="str">
        <f t="shared" si="159"/>
        <v/>
      </c>
      <c r="AA424" s="49" t="str">
        <f t="shared" si="160"/>
        <v/>
      </c>
    </row>
    <row r="425" spans="2:27" ht="12.75" customHeight="1">
      <c r="B425" s="17" t="str">
        <f t="shared" si="140"/>
        <v/>
      </c>
      <c r="C425" s="17" t="str">
        <f>IF(F425="","",INT((F425-SUM(MOD(DATE(YEAR(F425-MOD(F425-2,7)+3),1,2),{1E+99;7})*{1;-1})+5)/7))</f>
        <v/>
      </c>
      <c r="D425" s="18" t="str">
        <f t="shared" si="141"/>
        <v/>
      </c>
      <c r="E425" s="17" t="str">
        <f t="shared" si="147"/>
        <v/>
      </c>
      <c r="F425" s="10"/>
      <c r="G425" s="39" t="s">
        <v>70</v>
      </c>
      <c r="H425" s="21" t="str">
        <f t="shared" si="148"/>
        <v/>
      </c>
      <c r="I425" s="20" t="str">
        <f t="shared" si="142"/>
        <v/>
      </c>
      <c r="J425" s="19" t="str">
        <f t="shared" si="150"/>
        <v/>
      </c>
      <c r="K425" s="11" t="str">
        <f t="shared" si="151"/>
        <v/>
      </c>
      <c r="L425" s="11" t="str">
        <f t="shared" si="152"/>
        <v/>
      </c>
      <c r="M425" s="11" t="str">
        <f t="shared" si="153"/>
        <v/>
      </c>
      <c r="N425" s="11" t="str">
        <f t="shared" si="154"/>
        <v/>
      </c>
      <c r="O425" s="11" t="str">
        <f t="shared" si="155"/>
        <v/>
      </c>
      <c r="P425" s="11" t="str">
        <f t="shared" si="143"/>
        <v/>
      </c>
      <c r="Q425" s="11" t="str">
        <f t="shared" si="144"/>
        <v/>
      </c>
      <c r="R425" s="11" t="str">
        <f t="shared" si="145"/>
        <v/>
      </c>
      <c r="S425" s="11"/>
      <c r="T425" s="73" t="str">
        <f t="shared" si="156"/>
        <v/>
      </c>
      <c r="U425" s="73" t="str">
        <f t="shared" si="157"/>
        <v/>
      </c>
      <c r="V425" s="20" t="str">
        <f t="shared" si="149"/>
        <v/>
      </c>
      <c r="X425" s="49" t="str">
        <f t="shared" si="146"/>
        <v/>
      </c>
      <c r="Y425" s="49" t="str">
        <f t="shared" si="158"/>
        <v/>
      </c>
      <c r="Z425" s="49" t="str">
        <f t="shared" si="159"/>
        <v/>
      </c>
      <c r="AA425" s="49" t="str">
        <f t="shared" si="160"/>
        <v/>
      </c>
    </row>
    <row r="426" spans="2:27" ht="12.75" customHeight="1">
      <c r="B426" s="17" t="str">
        <f t="shared" si="140"/>
        <v/>
      </c>
      <c r="C426" s="17" t="str">
        <f>IF(F426="","",INT((F426-SUM(MOD(DATE(YEAR(F426-MOD(F426-2,7)+3),1,2),{1E+99;7})*{1;-1})+5)/7))</f>
        <v/>
      </c>
      <c r="D426" s="18" t="str">
        <f t="shared" si="141"/>
        <v/>
      </c>
      <c r="E426" s="17" t="str">
        <f t="shared" si="147"/>
        <v/>
      </c>
      <c r="F426" s="10"/>
      <c r="G426" s="39" t="s">
        <v>70</v>
      </c>
      <c r="H426" s="21" t="str">
        <f t="shared" si="148"/>
        <v/>
      </c>
      <c r="I426" s="20" t="str">
        <f t="shared" si="142"/>
        <v/>
      </c>
      <c r="J426" s="19" t="str">
        <f t="shared" si="150"/>
        <v/>
      </c>
      <c r="K426" s="11" t="str">
        <f t="shared" si="151"/>
        <v/>
      </c>
      <c r="L426" s="11" t="str">
        <f t="shared" si="152"/>
        <v/>
      </c>
      <c r="M426" s="11" t="str">
        <f t="shared" si="153"/>
        <v/>
      </c>
      <c r="N426" s="11" t="str">
        <f t="shared" si="154"/>
        <v/>
      </c>
      <c r="O426" s="11" t="str">
        <f t="shared" si="155"/>
        <v/>
      </c>
      <c r="P426" s="11" t="str">
        <f t="shared" si="143"/>
        <v/>
      </c>
      <c r="Q426" s="11" t="str">
        <f t="shared" si="144"/>
        <v/>
      </c>
      <c r="R426" s="11" t="str">
        <f t="shared" si="145"/>
        <v/>
      </c>
      <c r="S426" s="11"/>
      <c r="T426" s="73" t="str">
        <f t="shared" si="156"/>
        <v/>
      </c>
      <c r="U426" s="73" t="str">
        <f t="shared" si="157"/>
        <v/>
      </c>
      <c r="V426" s="20" t="str">
        <f t="shared" si="149"/>
        <v/>
      </c>
      <c r="X426" s="49" t="str">
        <f t="shared" si="146"/>
        <v/>
      </c>
      <c r="Y426" s="49" t="str">
        <f t="shared" si="158"/>
        <v/>
      </c>
      <c r="Z426" s="49" t="str">
        <f t="shared" si="159"/>
        <v/>
      </c>
      <c r="AA426" s="49" t="str">
        <f t="shared" si="160"/>
        <v/>
      </c>
    </row>
    <row r="427" spans="2:27" ht="12.75" customHeight="1">
      <c r="B427" s="17" t="str">
        <f t="shared" si="140"/>
        <v/>
      </c>
      <c r="C427" s="17" t="str">
        <f>IF(F427="","",INT((F427-SUM(MOD(DATE(YEAR(F427-MOD(F427-2,7)+3),1,2),{1E+99;7})*{1;-1})+5)/7))</f>
        <v/>
      </c>
      <c r="D427" s="18" t="str">
        <f t="shared" si="141"/>
        <v/>
      </c>
      <c r="E427" s="17" t="str">
        <f t="shared" si="147"/>
        <v/>
      </c>
      <c r="F427" s="10"/>
      <c r="G427" s="39" t="s">
        <v>70</v>
      </c>
      <c r="H427" s="21" t="str">
        <f t="shared" si="148"/>
        <v/>
      </c>
      <c r="I427" s="20" t="str">
        <f t="shared" si="142"/>
        <v/>
      </c>
      <c r="J427" s="19" t="str">
        <f t="shared" si="150"/>
        <v/>
      </c>
      <c r="K427" s="11" t="str">
        <f t="shared" si="151"/>
        <v/>
      </c>
      <c r="L427" s="11" t="str">
        <f t="shared" si="152"/>
        <v/>
      </c>
      <c r="M427" s="11" t="str">
        <f t="shared" si="153"/>
        <v/>
      </c>
      <c r="N427" s="11" t="str">
        <f t="shared" si="154"/>
        <v/>
      </c>
      <c r="O427" s="11" t="str">
        <f t="shared" si="155"/>
        <v/>
      </c>
      <c r="P427" s="11" t="str">
        <f t="shared" si="143"/>
        <v/>
      </c>
      <c r="Q427" s="11" t="str">
        <f t="shared" si="144"/>
        <v/>
      </c>
      <c r="R427" s="11" t="str">
        <f t="shared" si="145"/>
        <v/>
      </c>
      <c r="S427" s="11"/>
      <c r="T427" s="73" t="str">
        <f t="shared" si="156"/>
        <v/>
      </c>
      <c r="U427" s="73" t="str">
        <f t="shared" si="157"/>
        <v/>
      </c>
      <c r="V427" s="20" t="str">
        <f t="shared" si="149"/>
        <v/>
      </c>
      <c r="X427" s="49" t="str">
        <f t="shared" si="146"/>
        <v/>
      </c>
      <c r="Y427" s="49" t="str">
        <f t="shared" si="158"/>
        <v/>
      </c>
      <c r="Z427" s="49" t="str">
        <f t="shared" si="159"/>
        <v/>
      </c>
      <c r="AA427" s="49" t="str">
        <f t="shared" si="160"/>
        <v/>
      </c>
    </row>
    <row r="428" spans="2:27" ht="12.75" customHeight="1">
      <c r="B428" s="17" t="str">
        <f t="shared" si="140"/>
        <v/>
      </c>
      <c r="C428" s="17" t="str">
        <f>IF(F428="","",INT((F428-SUM(MOD(DATE(YEAR(F428-MOD(F428-2,7)+3),1,2),{1E+99;7})*{1;-1})+5)/7))</f>
        <v/>
      </c>
      <c r="D428" s="18" t="str">
        <f t="shared" si="141"/>
        <v/>
      </c>
      <c r="E428" s="17" t="str">
        <f t="shared" si="147"/>
        <v/>
      </c>
      <c r="F428" s="10"/>
      <c r="G428" s="39" t="s">
        <v>70</v>
      </c>
      <c r="H428" s="21" t="str">
        <f t="shared" si="148"/>
        <v/>
      </c>
      <c r="I428" s="20" t="str">
        <f t="shared" si="142"/>
        <v/>
      </c>
      <c r="J428" s="19" t="str">
        <f t="shared" si="150"/>
        <v/>
      </c>
      <c r="K428" s="11" t="str">
        <f t="shared" si="151"/>
        <v/>
      </c>
      <c r="L428" s="11" t="str">
        <f t="shared" si="152"/>
        <v/>
      </c>
      <c r="M428" s="11" t="str">
        <f t="shared" si="153"/>
        <v/>
      </c>
      <c r="N428" s="11" t="str">
        <f t="shared" si="154"/>
        <v/>
      </c>
      <c r="O428" s="11" t="str">
        <f t="shared" si="155"/>
        <v/>
      </c>
      <c r="P428" s="11" t="str">
        <f t="shared" si="143"/>
        <v/>
      </c>
      <c r="Q428" s="11" t="str">
        <f t="shared" si="144"/>
        <v/>
      </c>
      <c r="R428" s="11" t="str">
        <f t="shared" si="145"/>
        <v/>
      </c>
      <c r="S428" s="11"/>
      <c r="T428" s="73" t="str">
        <f t="shared" si="156"/>
        <v/>
      </c>
      <c r="U428" s="73" t="str">
        <f t="shared" si="157"/>
        <v/>
      </c>
      <c r="V428" s="20" t="str">
        <f t="shared" si="149"/>
        <v/>
      </c>
      <c r="X428" s="49" t="str">
        <f t="shared" si="146"/>
        <v/>
      </c>
      <c r="Y428" s="49" t="str">
        <f t="shared" si="158"/>
        <v/>
      </c>
      <c r="Z428" s="49" t="str">
        <f t="shared" si="159"/>
        <v/>
      </c>
      <c r="AA428" s="49" t="str">
        <f t="shared" si="160"/>
        <v/>
      </c>
    </row>
    <row r="429" spans="2:27" ht="12.75" customHeight="1">
      <c r="B429" s="17" t="str">
        <f t="shared" si="140"/>
        <v/>
      </c>
      <c r="C429" s="17" t="str">
        <f>IF(F429="","",INT((F429-SUM(MOD(DATE(YEAR(F429-MOD(F429-2,7)+3),1,2),{1E+99;7})*{1;-1})+5)/7))</f>
        <v/>
      </c>
      <c r="D429" s="18" t="str">
        <f t="shared" si="141"/>
        <v/>
      </c>
      <c r="E429" s="17" t="str">
        <f t="shared" si="147"/>
        <v/>
      </c>
      <c r="F429" s="10"/>
      <c r="G429" s="39" t="s">
        <v>70</v>
      </c>
      <c r="H429" s="21" t="str">
        <f t="shared" si="148"/>
        <v/>
      </c>
      <c r="I429" s="20" t="str">
        <f t="shared" si="142"/>
        <v/>
      </c>
      <c r="J429" s="19" t="str">
        <f t="shared" si="150"/>
        <v/>
      </c>
      <c r="K429" s="11" t="str">
        <f t="shared" si="151"/>
        <v/>
      </c>
      <c r="L429" s="11" t="str">
        <f t="shared" si="152"/>
        <v/>
      </c>
      <c r="M429" s="11" t="str">
        <f t="shared" si="153"/>
        <v/>
      </c>
      <c r="N429" s="11" t="str">
        <f t="shared" si="154"/>
        <v/>
      </c>
      <c r="O429" s="11" t="str">
        <f t="shared" si="155"/>
        <v/>
      </c>
      <c r="P429" s="11" t="str">
        <f t="shared" si="143"/>
        <v/>
      </c>
      <c r="Q429" s="11" t="str">
        <f t="shared" si="144"/>
        <v/>
      </c>
      <c r="R429" s="11" t="str">
        <f t="shared" si="145"/>
        <v/>
      </c>
      <c r="S429" s="11"/>
      <c r="T429" s="73" t="str">
        <f t="shared" si="156"/>
        <v/>
      </c>
      <c r="U429" s="73" t="str">
        <f t="shared" si="157"/>
        <v/>
      </c>
      <c r="V429" s="20" t="str">
        <f t="shared" si="149"/>
        <v/>
      </c>
      <c r="X429" s="49" t="str">
        <f t="shared" si="146"/>
        <v/>
      </c>
      <c r="Y429" s="49" t="str">
        <f t="shared" si="158"/>
        <v/>
      </c>
      <c r="Z429" s="49" t="str">
        <f t="shared" si="159"/>
        <v/>
      </c>
      <c r="AA429" s="49" t="str">
        <f t="shared" si="160"/>
        <v/>
      </c>
    </row>
    <row r="430" spans="2:27" ht="12.75" customHeight="1">
      <c r="B430" s="17" t="str">
        <f t="shared" si="140"/>
        <v/>
      </c>
      <c r="C430" s="17" t="str">
        <f>IF(F430="","",INT((F430-SUM(MOD(DATE(YEAR(F430-MOD(F430-2,7)+3),1,2),{1E+99;7})*{1;-1})+5)/7))</f>
        <v/>
      </c>
      <c r="D430" s="18" t="str">
        <f t="shared" si="141"/>
        <v/>
      </c>
      <c r="E430" s="17" t="str">
        <f t="shared" si="147"/>
        <v/>
      </c>
      <c r="F430" s="10"/>
      <c r="G430" s="39" t="s">
        <v>70</v>
      </c>
      <c r="H430" s="21" t="str">
        <f t="shared" si="148"/>
        <v/>
      </c>
      <c r="I430" s="20" t="str">
        <f t="shared" si="142"/>
        <v/>
      </c>
      <c r="J430" s="19" t="str">
        <f t="shared" si="150"/>
        <v/>
      </c>
      <c r="K430" s="11" t="str">
        <f t="shared" si="151"/>
        <v/>
      </c>
      <c r="L430" s="11" t="str">
        <f t="shared" si="152"/>
        <v/>
      </c>
      <c r="M430" s="11" t="str">
        <f t="shared" si="153"/>
        <v/>
      </c>
      <c r="N430" s="11" t="str">
        <f t="shared" si="154"/>
        <v/>
      </c>
      <c r="O430" s="11" t="str">
        <f t="shared" si="155"/>
        <v/>
      </c>
      <c r="P430" s="11" t="str">
        <f t="shared" si="143"/>
        <v/>
      </c>
      <c r="Q430" s="11" t="str">
        <f t="shared" si="144"/>
        <v/>
      </c>
      <c r="R430" s="11" t="str">
        <f t="shared" si="145"/>
        <v/>
      </c>
      <c r="S430" s="11"/>
      <c r="T430" s="73" t="str">
        <f t="shared" si="156"/>
        <v/>
      </c>
      <c r="U430" s="73" t="str">
        <f t="shared" si="157"/>
        <v/>
      </c>
      <c r="V430" s="20" t="str">
        <f t="shared" si="149"/>
        <v/>
      </c>
      <c r="X430" s="49" t="str">
        <f t="shared" si="146"/>
        <v/>
      </c>
      <c r="Y430" s="49" t="str">
        <f t="shared" si="158"/>
        <v/>
      </c>
      <c r="Z430" s="49" t="str">
        <f t="shared" si="159"/>
        <v/>
      </c>
      <c r="AA430" s="49" t="str">
        <f t="shared" si="160"/>
        <v/>
      </c>
    </row>
    <row r="431" spans="2:27" ht="12.75" customHeight="1">
      <c r="B431" s="17" t="str">
        <f t="shared" si="140"/>
        <v/>
      </c>
      <c r="C431" s="17" t="str">
        <f>IF(F431="","",INT((F431-SUM(MOD(DATE(YEAR(F431-MOD(F431-2,7)+3),1,2),{1E+99;7})*{1;-1})+5)/7))</f>
        <v/>
      </c>
      <c r="D431" s="18" t="str">
        <f t="shared" si="141"/>
        <v/>
      </c>
      <c r="E431" s="17" t="str">
        <f t="shared" si="147"/>
        <v/>
      </c>
      <c r="F431" s="10"/>
      <c r="G431" s="39" t="s">
        <v>70</v>
      </c>
      <c r="H431" s="21" t="str">
        <f t="shared" si="148"/>
        <v/>
      </c>
      <c r="I431" s="20" t="str">
        <f t="shared" si="142"/>
        <v/>
      </c>
      <c r="J431" s="19" t="str">
        <f t="shared" si="150"/>
        <v/>
      </c>
      <c r="K431" s="11" t="str">
        <f t="shared" si="151"/>
        <v/>
      </c>
      <c r="L431" s="11" t="str">
        <f t="shared" si="152"/>
        <v/>
      </c>
      <c r="M431" s="11" t="str">
        <f t="shared" si="153"/>
        <v/>
      </c>
      <c r="N431" s="11" t="str">
        <f t="shared" si="154"/>
        <v/>
      </c>
      <c r="O431" s="11" t="str">
        <f t="shared" si="155"/>
        <v/>
      </c>
      <c r="P431" s="11" t="str">
        <f t="shared" si="143"/>
        <v/>
      </c>
      <c r="Q431" s="11" t="str">
        <f t="shared" si="144"/>
        <v/>
      </c>
      <c r="R431" s="11" t="str">
        <f t="shared" si="145"/>
        <v/>
      </c>
      <c r="S431" s="11"/>
      <c r="T431" s="73" t="str">
        <f t="shared" si="156"/>
        <v/>
      </c>
      <c r="U431" s="73" t="str">
        <f t="shared" si="157"/>
        <v/>
      </c>
      <c r="V431" s="20" t="str">
        <f t="shared" si="149"/>
        <v/>
      </c>
      <c r="X431" s="49" t="str">
        <f t="shared" si="146"/>
        <v/>
      </c>
      <c r="Y431" s="49" t="str">
        <f t="shared" si="158"/>
        <v/>
      </c>
      <c r="Z431" s="49" t="str">
        <f t="shared" si="159"/>
        <v/>
      </c>
      <c r="AA431" s="49" t="str">
        <f t="shared" si="160"/>
        <v/>
      </c>
    </row>
    <row r="432" spans="2:27" ht="12.75" customHeight="1">
      <c r="B432" s="17" t="str">
        <f t="shared" si="140"/>
        <v/>
      </c>
      <c r="C432" s="17" t="str">
        <f>IF(F432="","",INT((F432-SUM(MOD(DATE(YEAR(F432-MOD(F432-2,7)+3),1,2),{1E+99;7})*{1;-1})+5)/7))</f>
        <v/>
      </c>
      <c r="D432" s="18" t="str">
        <f t="shared" si="141"/>
        <v/>
      </c>
      <c r="E432" s="17" t="str">
        <f t="shared" si="147"/>
        <v/>
      </c>
      <c r="F432" s="10"/>
      <c r="G432" s="39" t="s">
        <v>70</v>
      </c>
      <c r="H432" s="21" t="str">
        <f t="shared" si="148"/>
        <v/>
      </c>
      <c r="I432" s="20" t="str">
        <f t="shared" si="142"/>
        <v/>
      </c>
      <c r="J432" s="19" t="str">
        <f t="shared" si="150"/>
        <v/>
      </c>
      <c r="K432" s="11" t="str">
        <f t="shared" si="151"/>
        <v/>
      </c>
      <c r="L432" s="11" t="str">
        <f t="shared" si="152"/>
        <v/>
      </c>
      <c r="M432" s="11" t="str">
        <f t="shared" si="153"/>
        <v/>
      </c>
      <c r="N432" s="11" t="str">
        <f t="shared" si="154"/>
        <v/>
      </c>
      <c r="O432" s="11" t="str">
        <f t="shared" si="155"/>
        <v/>
      </c>
      <c r="P432" s="11" t="str">
        <f t="shared" si="143"/>
        <v/>
      </c>
      <c r="Q432" s="11" t="str">
        <f t="shared" si="144"/>
        <v/>
      </c>
      <c r="R432" s="11" t="str">
        <f t="shared" si="145"/>
        <v/>
      </c>
      <c r="S432" s="11"/>
      <c r="T432" s="73" t="str">
        <f t="shared" si="156"/>
        <v/>
      </c>
      <c r="U432" s="73" t="str">
        <f t="shared" si="157"/>
        <v/>
      </c>
      <c r="V432" s="20" t="str">
        <f t="shared" si="149"/>
        <v/>
      </c>
      <c r="X432" s="49" t="str">
        <f t="shared" si="146"/>
        <v/>
      </c>
      <c r="Y432" s="49" t="str">
        <f t="shared" si="158"/>
        <v/>
      </c>
      <c r="Z432" s="49" t="str">
        <f t="shared" si="159"/>
        <v/>
      </c>
      <c r="AA432" s="49" t="str">
        <f t="shared" si="160"/>
        <v/>
      </c>
    </row>
    <row r="433" spans="2:27" ht="12.75" customHeight="1">
      <c r="B433" s="17" t="str">
        <f t="shared" si="140"/>
        <v/>
      </c>
      <c r="C433" s="17" t="str">
        <f>IF(F433="","",INT((F433-SUM(MOD(DATE(YEAR(F433-MOD(F433-2,7)+3),1,2),{1E+99;7})*{1;-1})+5)/7))</f>
        <v/>
      </c>
      <c r="D433" s="18" t="str">
        <f t="shared" si="141"/>
        <v/>
      </c>
      <c r="E433" s="17" t="str">
        <f t="shared" si="147"/>
        <v/>
      </c>
      <c r="F433" s="10"/>
      <c r="G433" s="39" t="s">
        <v>70</v>
      </c>
      <c r="H433" s="21" t="str">
        <f t="shared" si="148"/>
        <v/>
      </c>
      <c r="I433" s="20" t="str">
        <f t="shared" si="142"/>
        <v/>
      </c>
      <c r="J433" s="19" t="str">
        <f t="shared" si="150"/>
        <v/>
      </c>
      <c r="K433" s="11" t="str">
        <f t="shared" si="151"/>
        <v/>
      </c>
      <c r="L433" s="11" t="str">
        <f t="shared" si="152"/>
        <v/>
      </c>
      <c r="M433" s="11" t="str">
        <f t="shared" si="153"/>
        <v/>
      </c>
      <c r="N433" s="11" t="str">
        <f t="shared" si="154"/>
        <v/>
      </c>
      <c r="O433" s="11" t="str">
        <f t="shared" si="155"/>
        <v/>
      </c>
      <c r="P433" s="11" t="str">
        <f t="shared" si="143"/>
        <v/>
      </c>
      <c r="Q433" s="11" t="str">
        <f t="shared" si="144"/>
        <v/>
      </c>
      <c r="R433" s="11" t="str">
        <f t="shared" si="145"/>
        <v/>
      </c>
      <c r="S433" s="11"/>
      <c r="T433" s="73" t="str">
        <f t="shared" si="156"/>
        <v/>
      </c>
      <c r="U433" s="73" t="str">
        <f t="shared" si="157"/>
        <v/>
      </c>
      <c r="V433" s="20" t="str">
        <f t="shared" si="149"/>
        <v/>
      </c>
      <c r="X433" s="49" t="str">
        <f t="shared" si="146"/>
        <v/>
      </c>
      <c r="Y433" s="49" t="str">
        <f t="shared" si="158"/>
        <v/>
      </c>
      <c r="Z433" s="49" t="str">
        <f t="shared" si="159"/>
        <v/>
      </c>
      <c r="AA433" s="49" t="str">
        <f t="shared" si="160"/>
        <v/>
      </c>
    </row>
    <row r="434" spans="2:27" ht="12.75" customHeight="1">
      <c r="B434" s="17" t="str">
        <f t="shared" si="140"/>
        <v/>
      </c>
      <c r="C434" s="17" t="str">
        <f>IF(F434="","",INT((F434-SUM(MOD(DATE(YEAR(F434-MOD(F434-2,7)+3),1,2),{1E+99;7})*{1;-1})+5)/7))</f>
        <v/>
      </c>
      <c r="D434" s="18" t="str">
        <f t="shared" si="141"/>
        <v/>
      </c>
      <c r="E434" s="17" t="str">
        <f t="shared" si="147"/>
        <v/>
      </c>
      <c r="F434" s="10"/>
      <c r="G434" s="39" t="s">
        <v>70</v>
      </c>
      <c r="H434" s="21" t="str">
        <f t="shared" si="148"/>
        <v/>
      </c>
      <c r="I434" s="20" t="str">
        <f t="shared" si="142"/>
        <v/>
      </c>
      <c r="J434" s="19" t="str">
        <f t="shared" si="150"/>
        <v/>
      </c>
      <c r="K434" s="11" t="str">
        <f t="shared" si="151"/>
        <v/>
      </c>
      <c r="L434" s="11" t="str">
        <f t="shared" si="152"/>
        <v/>
      </c>
      <c r="M434" s="11" t="str">
        <f t="shared" si="153"/>
        <v/>
      </c>
      <c r="N434" s="11" t="str">
        <f t="shared" si="154"/>
        <v/>
      </c>
      <c r="O434" s="11" t="str">
        <f t="shared" si="155"/>
        <v/>
      </c>
      <c r="P434" s="11" t="str">
        <f t="shared" si="143"/>
        <v/>
      </c>
      <c r="Q434" s="11" t="str">
        <f t="shared" si="144"/>
        <v/>
      </c>
      <c r="R434" s="11" t="str">
        <f t="shared" si="145"/>
        <v/>
      </c>
      <c r="S434" s="11"/>
      <c r="T434" s="73" t="str">
        <f t="shared" si="156"/>
        <v/>
      </c>
      <c r="U434" s="73" t="str">
        <f t="shared" si="157"/>
        <v/>
      </c>
      <c r="V434" s="20" t="str">
        <f t="shared" si="149"/>
        <v/>
      </c>
      <c r="X434" s="49" t="str">
        <f t="shared" si="146"/>
        <v/>
      </c>
      <c r="Y434" s="49" t="str">
        <f t="shared" si="158"/>
        <v/>
      </c>
      <c r="Z434" s="49" t="str">
        <f t="shared" si="159"/>
        <v/>
      </c>
      <c r="AA434" s="49" t="str">
        <f t="shared" si="160"/>
        <v/>
      </c>
    </row>
    <row r="435" spans="2:27" ht="12.75" customHeight="1">
      <c r="B435" s="17" t="str">
        <f t="shared" si="140"/>
        <v/>
      </c>
      <c r="C435" s="17" t="str">
        <f>IF(F435="","",INT((F435-SUM(MOD(DATE(YEAR(F435-MOD(F435-2,7)+3),1,2),{1E+99;7})*{1;-1})+5)/7))</f>
        <v/>
      </c>
      <c r="D435" s="18" t="str">
        <f t="shared" si="141"/>
        <v/>
      </c>
      <c r="E435" s="17" t="str">
        <f t="shared" si="147"/>
        <v/>
      </c>
      <c r="F435" s="10"/>
      <c r="G435" s="39" t="s">
        <v>70</v>
      </c>
      <c r="H435" s="21" t="str">
        <f t="shared" si="148"/>
        <v/>
      </c>
      <c r="I435" s="20" t="str">
        <f t="shared" si="142"/>
        <v/>
      </c>
      <c r="J435" s="19" t="str">
        <f t="shared" si="150"/>
        <v/>
      </c>
      <c r="K435" s="11" t="str">
        <f t="shared" si="151"/>
        <v/>
      </c>
      <c r="L435" s="11" t="str">
        <f t="shared" si="152"/>
        <v/>
      </c>
      <c r="M435" s="11" t="str">
        <f t="shared" si="153"/>
        <v/>
      </c>
      <c r="N435" s="11" t="str">
        <f t="shared" si="154"/>
        <v/>
      </c>
      <c r="O435" s="11" t="str">
        <f t="shared" si="155"/>
        <v/>
      </c>
      <c r="P435" s="11" t="str">
        <f t="shared" si="143"/>
        <v/>
      </c>
      <c r="Q435" s="11" t="str">
        <f t="shared" si="144"/>
        <v/>
      </c>
      <c r="R435" s="11" t="str">
        <f t="shared" si="145"/>
        <v/>
      </c>
      <c r="S435" s="11"/>
      <c r="T435" s="73" t="str">
        <f t="shared" si="156"/>
        <v/>
      </c>
      <c r="U435" s="73" t="str">
        <f t="shared" si="157"/>
        <v/>
      </c>
      <c r="V435" s="20" t="str">
        <f t="shared" si="149"/>
        <v/>
      </c>
      <c r="X435" s="49" t="str">
        <f t="shared" si="146"/>
        <v/>
      </c>
      <c r="Y435" s="49" t="str">
        <f t="shared" si="158"/>
        <v/>
      </c>
      <c r="Z435" s="49" t="str">
        <f t="shared" si="159"/>
        <v/>
      </c>
      <c r="AA435" s="49" t="str">
        <f t="shared" si="160"/>
        <v/>
      </c>
    </row>
    <row r="436" spans="2:27" ht="12.75" customHeight="1">
      <c r="B436" s="17" t="str">
        <f t="shared" si="140"/>
        <v/>
      </c>
      <c r="C436" s="17" t="str">
        <f>IF(F436="","",INT((F436-SUM(MOD(DATE(YEAR(F436-MOD(F436-2,7)+3),1,2),{1E+99;7})*{1;-1})+5)/7))</f>
        <v/>
      </c>
      <c r="D436" s="18" t="str">
        <f t="shared" si="141"/>
        <v/>
      </c>
      <c r="E436" s="17" t="str">
        <f t="shared" si="147"/>
        <v/>
      </c>
      <c r="F436" s="10"/>
      <c r="G436" s="39" t="s">
        <v>70</v>
      </c>
      <c r="H436" s="21" t="str">
        <f t="shared" si="148"/>
        <v/>
      </c>
      <c r="I436" s="20" t="str">
        <f t="shared" si="142"/>
        <v/>
      </c>
      <c r="J436" s="19" t="str">
        <f t="shared" si="150"/>
        <v/>
      </c>
      <c r="K436" s="11" t="str">
        <f t="shared" si="151"/>
        <v/>
      </c>
      <c r="L436" s="11" t="str">
        <f t="shared" si="152"/>
        <v/>
      </c>
      <c r="M436" s="11" t="str">
        <f t="shared" si="153"/>
        <v/>
      </c>
      <c r="N436" s="11" t="str">
        <f t="shared" si="154"/>
        <v/>
      </c>
      <c r="O436" s="11" t="str">
        <f t="shared" si="155"/>
        <v/>
      </c>
      <c r="P436" s="11" t="str">
        <f t="shared" si="143"/>
        <v/>
      </c>
      <c r="Q436" s="11" t="str">
        <f t="shared" si="144"/>
        <v/>
      </c>
      <c r="R436" s="11" t="str">
        <f t="shared" si="145"/>
        <v/>
      </c>
      <c r="S436" s="11"/>
      <c r="T436" s="73" t="str">
        <f t="shared" si="156"/>
        <v/>
      </c>
      <c r="U436" s="73" t="str">
        <f t="shared" si="157"/>
        <v/>
      </c>
      <c r="V436" s="20" t="str">
        <f t="shared" si="149"/>
        <v/>
      </c>
      <c r="X436" s="49" t="str">
        <f t="shared" si="146"/>
        <v/>
      </c>
      <c r="Y436" s="49" t="str">
        <f t="shared" si="158"/>
        <v/>
      </c>
      <c r="Z436" s="49" t="str">
        <f t="shared" si="159"/>
        <v/>
      </c>
      <c r="AA436" s="49" t="str">
        <f t="shared" si="160"/>
        <v/>
      </c>
    </row>
    <row r="437" spans="2:27" ht="12.75" customHeight="1">
      <c r="B437" s="17" t="str">
        <f t="shared" si="140"/>
        <v/>
      </c>
      <c r="C437" s="17" t="str">
        <f>IF(F437="","",INT((F437-SUM(MOD(DATE(YEAR(F437-MOD(F437-2,7)+3),1,2),{1E+99;7})*{1;-1})+5)/7))</f>
        <v/>
      </c>
      <c r="D437" s="18" t="str">
        <f t="shared" si="141"/>
        <v/>
      </c>
      <c r="E437" s="17" t="str">
        <f t="shared" si="147"/>
        <v/>
      </c>
      <c r="F437" s="10"/>
      <c r="G437" s="39" t="s">
        <v>70</v>
      </c>
      <c r="H437" s="21" t="str">
        <f t="shared" si="148"/>
        <v/>
      </c>
      <c r="I437" s="20" t="str">
        <f t="shared" si="142"/>
        <v/>
      </c>
      <c r="J437" s="19" t="str">
        <f t="shared" si="150"/>
        <v/>
      </c>
      <c r="K437" s="11" t="str">
        <f t="shared" si="151"/>
        <v/>
      </c>
      <c r="L437" s="11" t="str">
        <f t="shared" si="152"/>
        <v/>
      </c>
      <c r="M437" s="11" t="str">
        <f t="shared" si="153"/>
        <v/>
      </c>
      <c r="N437" s="11" t="str">
        <f t="shared" si="154"/>
        <v/>
      </c>
      <c r="O437" s="11" t="str">
        <f t="shared" si="155"/>
        <v/>
      </c>
      <c r="P437" s="11" t="str">
        <f t="shared" si="143"/>
        <v/>
      </c>
      <c r="Q437" s="11" t="str">
        <f t="shared" si="144"/>
        <v/>
      </c>
      <c r="R437" s="11" t="str">
        <f t="shared" si="145"/>
        <v/>
      </c>
      <c r="S437" s="11"/>
      <c r="T437" s="73" t="str">
        <f t="shared" si="156"/>
        <v/>
      </c>
      <c r="U437" s="73" t="str">
        <f t="shared" si="157"/>
        <v/>
      </c>
      <c r="V437" s="20" t="str">
        <f t="shared" si="149"/>
        <v/>
      </c>
      <c r="X437" s="49" t="str">
        <f t="shared" si="146"/>
        <v/>
      </c>
      <c r="Y437" s="49" t="str">
        <f t="shared" si="158"/>
        <v/>
      </c>
      <c r="Z437" s="49" t="str">
        <f t="shared" si="159"/>
        <v/>
      </c>
      <c r="AA437" s="49" t="str">
        <f t="shared" si="160"/>
        <v/>
      </c>
    </row>
    <row r="438" spans="2:27" ht="12.75" customHeight="1">
      <c r="B438" s="17" t="str">
        <f t="shared" si="140"/>
        <v/>
      </c>
      <c r="C438" s="17" t="str">
        <f>IF(F438="","",INT((F438-SUM(MOD(DATE(YEAR(F438-MOD(F438-2,7)+3),1,2),{1E+99;7})*{1;-1})+5)/7))</f>
        <v/>
      </c>
      <c r="D438" s="18" t="str">
        <f t="shared" si="141"/>
        <v/>
      </c>
      <c r="E438" s="17" t="str">
        <f t="shared" si="147"/>
        <v/>
      </c>
      <c r="F438" s="10"/>
      <c r="G438" s="39" t="s">
        <v>70</v>
      </c>
      <c r="H438" s="21" t="str">
        <f t="shared" si="148"/>
        <v/>
      </c>
      <c r="I438" s="20" t="str">
        <f t="shared" si="142"/>
        <v/>
      </c>
      <c r="J438" s="19" t="str">
        <f t="shared" si="150"/>
        <v/>
      </c>
      <c r="K438" s="11" t="str">
        <f t="shared" si="151"/>
        <v/>
      </c>
      <c r="L438" s="11" t="str">
        <f t="shared" si="152"/>
        <v/>
      </c>
      <c r="M438" s="11" t="str">
        <f t="shared" si="153"/>
        <v/>
      </c>
      <c r="N438" s="11" t="str">
        <f t="shared" si="154"/>
        <v/>
      </c>
      <c r="O438" s="11" t="str">
        <f t="shared" si="155"/>
        <v/>
      </c>
      <c r="P438" s="11" t="str">
        <f t="shared" si="143"/>
        <v/>
      </c>
      <c r="Q438" s="11" t="str">
        <f t="shared" si="144"/>
        <v/>
      </c>
      <c r="R438" s="11" t="str">
        <f t="shared" si="145"/>
        <v/>
      </c>
      <c r="S438" s="11"/>
      <c r="T438" s="73" t="str">
        <f t="shared" si="156"/>
        <v/>
      </c>
      <c r="U438" s="73" t="str">
        <f t="shared" si="157"/>
        <v/>
      </c>
      <c r="V438" s="20" t="str">
        <f t="shared" si="149"/>
        <v/>
      </c>
      <c r="X438" s="49" t="str">
        <f t="shared" si="146"/>
        <v/>
      </c>
      <c r="Y438" s="49" t="str">
        <f t="shared" si="158"/>
        <v/>
      </c>
      <c r="Z438" s="49" t="str">
        <f t="shared" si="159"/>
        <v/>
      </c>
      <c r="AA438" s="49" t="str">
        <f t="shared" si="160"/>
        <v/>
      </c>
    </row>
    <row r="439" spans="2:27" ht="12.75" customHeight="1">
      <c r="B439" s="17" t="str">
        <f t="shared" si="140"/>
        <v/>
      </c>
      <c r="C439" s="17" t="str">
        <f>IF(F439="","",INT((F439-SUM(MOD(DATE(YEAR(F439-MOD(F439-2,7)+3),1,2),{1E+99;7})*{1;-1})+5)/7))</f>
        <v/>
      </c>
      <c r="D439" s="18" t="str">
        <f t="shared" si="141"/>
        <v/>
      </c>
      <c r="E439" s="17" t="str">
        <f t="shared" si="147"/>
        <v/>
      </c>
      <c r="F439" s="10"/>
      <c r="G439" s="39" t="s">
        <v>70</v>
      </c>
      <c r="H439" s="21" t="str">
        <f t="shared" si="148"/>
        <v/>
      </c>
      <c r="I439" s="20" t="str">
        <f t="shared" si="142"/>
        <v/>
      </c>
      <c r="J439" s="19" t="str">
        <f t="shared" si="150"/>
        <v/>
      </c>
      <c r="K439" s="11" t="str">
        <f t="shared" si="151"/>
        <v/>
      </c>
      <c r="L439" s="11" t="str">
        <f t="shared" si="152"/>
        <v/>
      </c>
      <c r="M439" s="11" t="str">
        <f t="shared" si="153"/>
        <v/>
      </c>
      <c r="N439" s="11" t="str">
        <f t="shared" si="154"/>
        <v/>
      </c>
      <c r="O439" s="11" t="str">
        <f t="shared" si="155"/>
        <v/>
      </c>
      <c r="P439" s="11" t="str">
        <f t="shared" si="143"/>
        <v/>
      </c>
      <c r="Q439" s="11" t="str">
        <f t="shared" si="144"/>
        <v/>
      </c>
      <c r="R439" s="11" t="str">
        <f t="shared" si="145"/>
        <v/>
      </c>
      <c r="S439" s="11"/>
      <c r="T439" s="73" t="str">
        <f t="shared" si="156"/>
        <v/>
      </c>
      <c r="U439" s="73" t="str">
        <f t="shared" si="157"/>
        <v/>
      </c>
      <c r="V439" s="20" t="str">
        <f t="shared" si="149"/>
        <v/>
      </c>
      <c r="X439" s="49" t="str">
        <f t="shared" si="146"/>
        <v/>
      </c>
      <c r="Y439" s="49" t="str">
        <f t="shared" si="158"/>
        <v/>
      </c>
      <c r="Z439" s="49" t="str">
        <f t="shared" si="159"/>
        <v/>
      </c>
      <c r="AA439" s="49" t="str">
        <f t="shared" si="160"/>
        <v/>
      </c>
    </row>
    <row r="440" spans="2:27" ht="12.75" customHeight="1">
      <c r="B440" s="17" t="str">
        <f t="shared" si="140"/>
        <v/>
      </c>
      <c r="C440" s="17" t="str">
        <f>IF(F440="","",INT((F440-SUM(MOD(DATE(YEAR(F440-MOD(F440-2,7)+3),1,2),{1E+99;7})*{1;-1})+5)/7))</f>
        <v/>
      </c>
      <c r="D440" s="18" t="str">
        <f t="shared" si="141"/>
        <v/>
      </c>
      <c r="E440" s="17" t="str">
        <f t="shared" si="147"/>
        <v/>
      </c>
      <c r="F440" s="10"/>
      <c r="G440" s="39" t="s">
        <v>70</v>
      </c>
      <c r="H440" s="21" t="str">
        <f t="shared" si="148"/>
        <v/>
      </c>
      <c r="I440" s="20" t="str">
        <f t="shared" si="142"/>
        <v/>
      </c>
      <c r="J440" s="19" t="str">
        <f t="shared" si="150"/>
        <v/>
      </c>
      <c r="K440" s="11" t="str">
        <f t="shared" si="151"/>
        <v/>
      </c>
      <c r="L440" s="11" t="str">
        <f t="shared" si="152"/>
        <v/>
      </c>
      <c r="M440" s="11" t="str">
        <f t="shared" si="153"/>
        <v/>
      </c>
      <c r="N440" s="11" t="str">
        <f t="shared" si="154"/>
        <v/>
      </c>
      <c r="O440" s="11" t="str">
        <f t="shared" si="155"/>
        <v/>
      </c>
      <c r="P440" s="11" t="str">
        <f t="shared" si="143"/>
        <v/>
      </c>
      <c r="Q440" s="11" t="str">
        <f t="shared" si="144"/>
        <v/>
      </c>
      <c r="R440" s="11" t="str">
        <f t="shared" si="145"/>
        <v/>
      </c>
      <c r="S440" s="11"/>
      <c r="T440" s="73" t="str">
        <f t="shared" si="156"/>
        <v/>
      </c>
      <c r="U440" s="73" t="str">
        <f t="shared" si="157"/>
        <v/>
      </c>
      <c r="V440" s="20" t="str">
        <f t="shared" si="149"/>
        <v/>
      </c>
      <c r="X440" s="49" t="str">
        <f t="shared" si="146"/>
        <v/>
      </c>
      <c r="Y440" s="49" t="str">
        <f t="shared" si="158"/>
        <v/>
      </c>
      <c r="Z440" s="49" t="str">
        <f t="shared" si="159"/>
        <v/>
      </c>
      <c r="AA440" s="49" t="str">
        <f t="shared" si="160"/>
        <v/>
      </c>
    </row>
    <row r="441" spans="2:27" ht="12.75" customHeight="1">
      <c r="B441" s="17" t="str">
        <f t="shared" si="140"/>
        <v/>
      </c>
      <c r="C441" s="17" t="str">
        <f>IF(F441="","",INT((F441-SUM(MOD(DATE(YEAR(F441-MOD(F441-2,7)+3),1,2),{1E+99;7})*{1;-1})+5)/7))</f>
        <v/>
      </c>
      <c r="D441" s="18" t="str">
        <f t="shared" si="141"/>
        <v/>
      </c>
      <c r="E441" s="17" t="str">
        <f t="shared" si="147"/>
        <v/>
      </c>
      <c r="F441" s="10"/>
      <c r="G441" s="39" t="s">
        <v>70</v>
      </c>
      <c r="H441" s="21" t="str">
        <f t="shared" si="148"/>
        <v/>
      </c>
      <c r="I441" s="20" t="str">
        <f t="shared" si="142"/>
        <v/>
      </c>
      <c r="J441" s="19" t="str">
        <f t="shared" si="150"/>
        <v/>
      </c>
      <c r="K441" s="11" t="str">
        <f t="shared" si="151"/>
        <v/>
      </c>
      <c r="L441" s="11" t="str">
        <f t="shared" si="152"/>
        <v/>
      </c>
      <c r="M441" s="11" t="str">
        <f t="shared" si="153"/>
        <v/>
      </c>
      <c r="N441" s="11" t="str">
        <f t="shared" si="154"/>
        <v/>
      </c>
      <c r="O441" s="11" t="str">
        <f t="shared" si="155"/>
        <v/>
      </c>
      <c r="P441" s="11" t="str">
        <f t="shared" si="143"/>
        <v/>
      </c>
      <c r="Q441" s="11" t="str">
        <f t="shared" si="144"/>
        <v/>
      </c>
      <c r="R441" s="11" t="str">
        <f t="shared" si="145"/>
        <v/>
      </c>
      <c r="S441" s="11"/>
      <c r="T441" s="73" t="str">
        <f t="shared" si="156"/>
        <v/>
      </c>
      <c r="U441" s="73" t="str">
        <f t="shared" si="157"/>
        <v/>
      </c>
      <c r="V441" s="20" t="str">
        <f t="shared" si="149"/>
        <v/>
      </c>
      <c r="X441" s="49" t="str">
        <f t="shared" si="146"/>
        <v/>
      </c>
      <c r="Y441" s="49" t="str">
        <f t="shared" si="158"/>
        <v/>
      </c>
      <c r="Z441" s="49" t="str">
        <f t="shared" si="159"/>
        <v/>
      </c>
      <c r="AA441" s="49" t="str">
        <f t="shared" si="160"/>
        <v/>
      </c>
    </row>
    <row r="442" spans="2:27" ht="12.75" customHeight="1">
      <c r="B442" s="17" t="str">
        <f t="shared" si="140"/>
        <v/>
      </c>
      <c r="C442" s="17" t="str">
        <f>IF(F442="","",INT((F442-SUM(MOD(DATE(YEAR(F442-MOD(F442-2,7)+3),1,2),{1E+99;7})*{1;-1})+5)/7))</f>
        <v/>
      </c>
      <c r="D442" s="18" t="str">
        <f t="shared" si="141"/>
        <v/>
      </c>
      <c r="E442" s="17" t="str">
        <f t="shared" si="147"/>
        <v/>
      </c>
      <c r="F442" s="10"/>
      <c r="G442" s="39" t="s">
        <v>70</v>
      </c>
      <c r="H442" s="21" t="str">
        <f t="shared" si="148"/>
        <v/>
      </c>
      <c r="I442" s="20" t="str">
        <f t="shared" si="142"/>
        <v/>
      </c>
      <c r="J442" s="19" t="str">
        <f t="shared" si="150"/>
        <v/>
      </c>
      <c r="K442" s="11" t="str">
        <f t="shared" si="151"/>
        <v/>
      </c>
      <c r="L442" s="11" t="str">
        <f t="shared" si="152"/>
        <v/>
      </c>
      <c r="M442" s="11" t="str">
        <f t="shared" si="153"/>
        <v/>
      </c>
      <c r="N442" s="11" t="str">
        <f t="shared" si="154"/>
        <v/>
      </c>
      <c r="O442" s="11" t="str">
        <f t="shared" si="155"/>
        <v/>
      </c>
      <c r="P442" s="11" t="str">
        <f t="shared" si="143"/>
        <v/>
      </c>
      <c r="Q442" s="11" t="str">
        <f t="shared" si="144"/>
        <v/>
      </c>
      <c r="R442" s="11" t="str">
        <f t="shared" si="145"/>
        <v/>
      </c>
      <c r="S442" s="11"/>
      <c r="T442" s="73" t="str">
        <f t="shared" si="156"/>
        <v/>
      </c>
      <c r="U442" s="73" t="str">
        <f t="shared" si="157"/>
        <v/>
      </c>
      <c r="V442" s="20" t="str">
        <f t="shared" si="149"/>
        <v/>
      </c>
      <c r="X442" s="49" t="str">
        <f t="shared" si="146"/>
        <v/>
      </c>
      <c r="Y442" s="49" t="str">
        <f t="shared" si="158"/>
        <v/>
      </c>
      <c r="Z442" s="49" t="str">
        <f t="shared" si="159"/>
        <v/>
      </c>
      <c r="AA442" s="49" t="str">
        <f t="shared" si="160"/>
        <v/>
      </c>
    </row>
    <row r="443" spans="2:27" ht="12.75" customHeight="1">
      <c r="B443" s="17" t="str">
        <f t="shared" si="140"/>
        <v/>
      </c>
      <c r="C443" s="17" t="str">
        <f>IF(F443="","",INT((F443-SUM(MOD(DATE(YEAR(F443-MOD(F443-2,7)+3),1,2),{1E+99;7})*{1;-1})+5)/7))</f>
        <v/>
      </c>
      <c r="D443" s="18" t="str">
        <f t="shared" si="141"/>
        <v/>
      </c>
      <c r="E443" s="17" t="str">
        <f t="shared" si="147"/>
        <v/>
      </c>
      <c r="F443" s="10"/>
      <c r="G443" s="39" t="s">
        <v>70</v>
      </c>
      <c r="H443" s="21" t="str">
        <f t="shared" si="148"/>
        <v/>
      </c>
      <c r="I443" s="20" t="str">
        <f t="shared" si="142"/>
        <v/>
      </c>
      <c r="J443" s="19" t="str">
        <f t="shared" si="150"/>
        <v/>
      </c>
      <c r="K443" s="11" t="str">
        <f t="shared" si="151"/>
        <v/>
      </c>
      <c r="L443" s="11" t="str">
        <f t="shared" si="152"/>
        <v/>
      </c>
      <c r="M443" s="11" t="str">
        <f t="shared" si="153"/>
        <v/>
      </c>
      <c r="N443" s="11" t="str">
        <f t="shared" si="154"/>
        <v/>
      </c>
      <c r="O443" s="11" t="str">
        <f t="shared" si="155"/>
        <v/>
      </c>
      <c r="P443" s="11" t="str">
        <f t="shared" si="143"/>
        <v/>
      </c>
      <c r="Q443" s="11" t="str">
        <f t="shared" si="144"/>
        <v/>
      </c>
      <c r="R443" s="11" t="str">
        <f t="shared" si="145"/>
        <v/>
      </c>
      <c r="S443" s="11"/>
      <c r="T443" s="73" t="str">
        <f t="shared" si="156"/>
        <v/>
      </c>
      <c r="U443" s="73" t="str">
        <f t="shared" si="157"/>
        <v/>
      </c>
      <c r="V443" s="20" t="str">
        <f t="shared" si="149"/>
        <v/>
      </c>
      <c r="X443" s="49" t="str">
        <f t="shared" si="146"/>
        <v/>
      </c>
      <c r="Y443" s="49" t="str">
        <f t="shared" si="158"/>
        <v/>
      </c>
      <c r="Z443" s="49" t="str">
        <f t="shared" si="159"/>
        <v/>
      </c>
      <c r="AA443" s="49" t="str">
        <f t="shared" si="160"/>
        <v/>
      </c>
    </row>
    <row r="444" spans="2:27" ht="12.75" customHeight="1">
      <c r="B444" s="17" t="str">
        <f t="shared" si="140"/>
        <v/>
      </c>
      <c r="C444" s="17" t="str">
        <f>IF(F444="","",INT((F444-SUM(MOD(DATE(YEAR(F444-MOD(F444-2,7)+3),1,2),{1E+99;7})*{1;-1})+5)/7))</f>
        <v/>
      </c>
      <c r="D444" s="18" t="str">
        <f t="shared" si="141"/>
        <v/>
      </c>
      <c r="E444" s="17" t="str">
        <f t="shared" si="147"/>
        <v/>
      </c>
      <c r="F444" s="10"/>
      <c r="G444" s="39" t="s">
        <v>70</v>
      </c>
      <c r="H444" s="21" t="str">
        <f t="shared" si="148"/>
        <v/>
      </c>
      <c r="I444" s="20" t="str">
        <f t="shared" si="142"/>
        <v/>
      </c>
      <c r="J444" s="19" t="str">
        <f t="shared" si="150"/>
        <v/>
      </c>
      <c r="K444" s="11" t="str">
        <f t="shared" si="151"/>
        <v/>
      </c>
      <c r="L444" s="11" t="str">
        <f t="shared" si="152"/>
        <v/>
      </c>
      <c r="M444" s="11" t="str">
        <f t="shared" si="153"/>
        <v/>
      </c>
      <c r="N444" s="11" t="str">
        <f t="shared" si="154"/>
        <v/>
      </c>
      <c r="O444" s="11" t="str">
        <f t="shared" si="155"/>
        <v/>
      </c>
      <c r="P444" s="11" t="str">
        <f t="shared" si="143"/>
        <v/>
      </c>
      <c r="Q444" s="11" t="str">
        <f t="shared" si="144"/>
        <v/>
      </c>
      <c r="R444" s="11" t="str">
        <f t="shared" si="145"/>
        <v/>
      </c>
      <c r="S444" s="11"/>
      <c r="T444" s="73" t="str">
        <f t="shared" si="156"/>
        <v/>
      </c>
      <c r="U444" s="73" t="str">
        <f t="shared" si="157"/>
        <v/>
      </c>
      <c r="V444" s="20" t="str">
        <f t="shared" si="149"/>
        <v/>
      </c>
      <c r="X444" s="49" t="str">
        <f t="shared" si="146"/>
        <v/>
      </c>
      <c r="Y444" s="49" t="str">
        <f t="shared" si="158"/>
        <v/>
      </c>
      <c r="Z444" s="49" t="str">
        <f t="shared" si="159"/>
        <v/>
      </c>
      <c r="AA444" s="49" t="str">
        <f t="shared" si="160"/>
        <v/>
      </c>
    </row>
    <row r="445" spans="2:27" ht="12.75" customHeight="1">
      <c r="B445" s="17" t="str">
        <f t="shared" si="140"/>
        <v/>
      </c>
      <c r="C445" s="17" t="str">
        <f>IF(F445="","",INT((F445-SUM(MOD(DATE(YEAR(F445-MOD(F445-2,7)+3),1,2),{1E+99;7})*{1;-1})+5)/7))</f>
        <v/>
      </c>
      <c r="D445" s="18" t="str">
        <f t="shared" si="141"/>
        <v/>
      </c>
      <c r="E445" s="17" t="str">
        <f t="shared" si="147"/>
        <v/>
      </c>
      <c r="F445" s="10"/>
      <c r="G445" s="39" t="s">
        <v>70</v>
      </c>
      <c r="H445" s="21" t="str">
        <f t="shared" si="148"/>
        <v/>
      </c>
      <c r="I445" s="20" t="str">
        <f t="shared" si="142"/>
        <v/>
      </c>
      <c r="J445" s="19" t="str">
        <f t="shared" si="150"/>
        <v/>
      </c>
      <c r="K445" s="11" t="str">
        <f t="shared" si="151"/>
        <v/>
      </c>
      <c r="L445" s="11" t="str">
        <f t="shared" si="152"/>
        <v/>
      </c>
      <c r="M445" s="11" t="str">
        <f t="shared" si="153"/>
        <v/>
      </c>
      <c r="N445" s="11" t="str">
        <f t="shared" si="154"/>
        <v/>
      </c>
      <c r="O445" s="11" t="str">
        <f t="shared" si="155"/>
        <v/>
      </c>
      <c r="P445" s="11" t="str">
        <f t="shared" si="143"/>
        <v/>
      </c>
      <c r="Q445" s="11" t="str">
        <f t="shared" si="144"/>
        <v/>
      </c>
      <c r="R445" s="11" t="str">
        <f t="shared" si="145"/>
        <v/>
      </c>
      <c r="S445" s="11"/>
      <c r="T445" s="73" t="str">
        <f t="shared" si="156"/>
        <v/>
      </c>
      <c r="U445" s="73" t="str">
        <f t="shared" si="157"/>
        <v/>
      </c>
      <c r="V445" s="20" t="str">
        <f t="shared" si="149"/>
        <v/>
      </c>
      <c r="X445" s="49" t="str">
        <f t="shared" si="146"/>
        <v/>
      </c>
      <c r="Y445" s="49" t="str">
        <f t="shared" si="158"/>
        <v/>
      </c>
      <c r="Z445" s="49" t="str">
        <f t="shared" si="159"/>
        <v/>
      </c>
      <c r="AA445" s="49" t="str">
        <f t="shared" si="160"/>
        <v/>
      </c>
    </row>
    <row r="446" spans="2:27" ht="12.75" customHeight="1">
      <c r="B446" s="17" t="str">
        <f t="shared" si="140"/>
        <v/>
      </c>
      <c r="C446" s="17" t="str">
        <f>IF(F446="","",INT((F446-SUM(MOD(DATE(YEAR(F446-MOD(F446-2,7)+3),1,2),{1E+99;7})*{1;-1})+5)/7))</f>
        <v/>
      </c>
      <c r="D446" s="18" t="str">
        <f t="shared" si="141"/>
        <v/>
      </c>
      <c r="E446" s="17" t="str">
        <f t="shared" si="147"/>
        <v/>
      </c>
      <c r="F446" s="10"/>
      <c r="G446" s="39" t="s">
        <v>70</v>
      </c>
      <c r="H446" s="21" t="str">
        <f t="shared" si="148"/>
        <v/>
      </c>
      <c r="I446" s="20" t="str">
        <f t="shared" si="142"/>
        <v/>
      </c>
      <c r="J446" s="19" t="str">
        <f t="shared" si="150"/>
        <v/>
      </c>
      <c r="K446" s="11" t="str">
        <f t="shared" si="151"/>
        <v/>
      </c>
      <c r="L446" s="11" t="str">
        <f t="shared" si="152"/>
        <v/>
      </c>
      <c r="M446" s="11" t="str">
        <f t="shared" si="153"/>
        <v/>
      </c>
      <c r="N446" s="11" t="str">
        <f t="shared" si="154"/>
        <v/>
      </c>
      <c r="O446" s="11" t="str">
        <f t="shared" si="155"/>
        <v/>
      </c>
      <c r="P446" s="11" t="str">
        <f t="shared" si="143"/>
        <v/>
      </c>
      <c r="Q446" s="11" t="str">
        <f t="shared" si="144"/>
        <v/>
      </c>
      <c r="R446" s="11" t="str">
        <f t="shared" si="145"/>
        <v/>
      </c>
      <c r="S446" s="11"/>
      <c r="T446" s="73" t="str">
        <f t="shared" si="156"/>
        <v/>
      </c>
      <c r="U446" s="73" t="str">
        <f t="shared" si="157"/>
        <v/>
      </c>
      <c r="V446" s="20" t="str">
        <f t="shared" si="149"/>
        <v/>
      </c>
      <c r="X446" s="49" t="str">
        <f t="shared" si="146"/>
        <v/>
      </c>
      <c r="Y446" s="49" t="str">
        <f t="shared" si="158"/>
        <v/>
      </c>
      <c r="Z446" s="49" t="str">
        <f t="shared" si="159"/>
        <v/>
      </c>
      <c r="AA446" s="49" t="str">
        <f t="shared" si="160"/>
        <v/>
      </c>
    </row>
    <row r="447" spans="2:27" ht="12.75" customHeight="1">
      <c r="B447" s="17" t="str">
        <f t="shared" si="140"/>
        <v/>
      </c>
      <c r="C447" s="17" t="str">
        <f>IF(F447="","",INT((F447-SUM(MOD(DATE(YEAR(F447-MOD(F447-2,7)+3),1,2),{1E+99;7})*{1;-1})+5)/7))</f>
        <v/>
      </c>
      <c r="D447" s="18" t="str">
        <f t="shared" si="141"/>
        <v/>
      </c>
      <c r="E447" s="17" t="str">
        <f t="shared" si="147"/>
        <v/>
      </c>
      <c r="F447" s="10"/>
      <c r="G447" s="39" t="s">
        <v>70</v>
      </c>
      <c r="H447" s="21" t="str">
        <f t="shared" si="148"/>
        <v/>
      </c>
      <c r="I447" s="20" t="str">
        <f t="shared" si="142"/>
        <v/>
      </c>
      <c r="J447" s="19" t="str">
        <f t="shared" si="150"/>
        <v/>
      </c>
      <c r="K447" s="11" t="str">
        <f t="shared" si="151"/>
        <v/>
      </c>
      <c r="L447" s="11" t="str">
        <f t="shared" si="152"/>
        <v/>
      </c>
      <c r="M447" s="11" t="str">
        <f t="shared" si="153"/>
        <v/>
      </c>
      <c r="N447" s="11" t="str">
        <f t="shared" si="154"/>
        <v/>
      </c>
      <c r="O447" s="11" t="str">
        <f t="shared" si="155"/>
        <v/>
      </c>
      <c r="P447" s="11" t="str">
        <f t="shared" si="143"/>
        <v/>
      </c>
      <c r="Q447" s="11" t="str">
        <f t="shared" si="144"/>
        <v/>
      </c>
      <c r="R447" s="11" t="str">
        <f t="shared" si="145"/>
        <v/>
      </c>
      <c r="S447" s="11"/>
      <c r="T447" s="73" t="str">
        <f t="shared" si="156"/>
        <v/>
      </c>
      <c r="U447" s="73" t="str">
        <f t="shared" si="157"/>
        <v/>
      </c>
      <c r="V447" s="20" t="str">
        <f t="shared" si="149"/>
        <v/>
      </c>
      <c r="X447" s="49" t="str">
        <f t="shared" si="146"/>
        <v/>
      </c>
      <c r="Y447" s="49" t="str">
        <f t="shared" si="158"/>
        <v/>
      </c>
      <c r="Z447" s="49" t="str">
        <f t="shared" si="159"/>
        <v/>
      </c>
      <c r="AA447" s="49" t="str">
        <f t="shared" si="160"/>
        <v/>
      </c>
    </row>
    <row r="448" spans="2:27" ht="12.75" customHeight="1">
      <c r="B448" s="17" t="str">
        <f t="shared" si="140"/>
        <v/>
      </c>
      <c r="C448" s="17" t="str">
        <f>IF(F448="","",INT((F448-SUM(MOD(DATE(YEAR(F448-MOD(F448-2,7)+3),1,2),{1E+99;7})*{1;-1})+5)/7))</f>
        <v/>
      </c>
      <c r="D448" s="18" t="str">
        <f t="shared" si="141"/>
        <v/>
      </c>
      <c r="E448" s="17" t="str">
        <f t="shared" si="147"/>
        <v/>
      </c>
      <c r="F448" s="10"/>
      <c r="G448" s="39" t="s">
        <v>70</v>
      </c>
      <c r="H448" s="21" t="str">
        <f t="shared" si="148"/>
        <v/>
      </c>
      <c r="I448" s="20" t="str">
        <f t="shared" si="142"/>
        <v/>
      </c>
      <c r="J448" s="19" t="str">
        <f t="shared" si="150"/>
        <v/>
      </c>
      <c r="K448" s="11" t="str">
        <f t="shared" si="151"/>
        <v/>
      </c>
      <c r="L448" s="11" t="str">
        <f t="shared" si="152"/>
        <v/>
      </c>
      <c r="M448" s="11" t="str">
        <f t="shared" si="153"/>
        <v/>
      </c>
      <c r="N448" s="11" t="str">
        <f t="shared" si="154"/>
        <v/>
      </c>
      <c r="O448" s="11" t="str">
        <f t="shared" si="155"/>
        <v/>
      </c>
      <c r="P448" s="11" t="str">
        <f t="shared" si="143"/>
        <v/>
      </c>
      <c r="Q448" s="11" t="str">
        <f t="shared" si="144"/>
        <v/>
      </c>
      <c r="R448" s="11" t="str">
        <f t="shared" si="145"/>
        <v/>
      </c>
      <c r="S448" s="11"/>
      <c r="T448" s="73" t="str">
        <f t="shared" si="156"/>
        <v/>
      </c>
      <c r="U448" s="73" t="str">
        <f t="shared" si="157"/>
        <v/>
      </c>
      <c r="V448" s="20" t="str">
        <f t="shared" si="149"/>
        <v/>
      </c>
      <c r="X448" s="49" t="str">
        <f t="shared" si="146"/>
        <v/>
      </c>
      <c r="Y448" s="49" t="str">
        <f t="shared" si="158"/>
        <v/>
      </c>
      <c r="Z448" s="49" t="str">
        <f t="shared" si="159"/>
        <v/>
      </c>
      <c r="AA448" s="49" t="str">
        <f t="shared" si="160"/>
        <v/>
      </c>
    </row>
    <row r="449" spans="2:27" ht="12.75" customHeight="1">
      <c r="B449" s="17" t="str">
        <f t="shared" si="140"/>
        <v/>
      </c>
      <c r="C449" s="17" t="str">
        <f>IF(F449="","",INT((F449-SUM(MOD(DATE(YEAR(F449-MOD(F449-2,7)+3),1,2),{1E+99;7})*{1;-1})+5)/7))</f>
        <v/>
      </c>
      <c r="D449" s="18" t="str">
        <f t="shared" si="141"/>
        <v/>
      </c>
      <c r="E449" s="17" t="str">
        <f t="shared" si="147"/>
        <v/>
      </c>
      <c r="F449" s="10"/>
      <c r="G449" s="39" t="s">
        <v>70</v>
      </c>
      <c r="H449" s="21" t="str">
        <f t="shared" si="148"/>
        <v/>
      </c>
      <c r="I449" s="20" t="str">
        <f t="shared" si="142"/>
        <v/>
      </c>
      <c r="J449" s="19" t="str">
        <f t="shared" si="150"/>
        <v/>
      </c>
      <c r="K449" s="11" t="str">
        <f t="shared" si="151"/>
        <v/>
      </c>
      <c r="L449" s="11" t="str">
        <f t="shared" si="152"/>
        <v/>
      </c>
      <c r="M449" s="11" t="str">
        <f t="shared" si="153"/>
        <v/>
      </c>
      <c r="N449" s="11" t="str">
        <f t="shared" si="154"/>
        <v/>
      </c>
      <c r="O449" s="11" t="str">
        <f t="shared" si="155"/>
        <v/>
      </c>
      <c r="P449" s="11" t="str">
        <f t="shared" si="143"/>
        <v/>
      </c>
      <c r="Q449" s="11" t="str">
        <f t="shared" si="144"/>
        <v/>
      </c>
      <c r="R449" s="11" t="str">
        <f t="shared" si="145"/>
        <v/>
      </c>
      <c r="S449" s="11"/>
      <c r="T449" s="73" t="str">
        <f t="shared" si="156"/>
        <v/>
      </c>
      <c r="U449" s="73" t="str">
        <f t="shared" si="157"/>
        <v/>
      </c>
      <c r="V449" s="20" t="str">
        <f t="shared" si="149"/>
        <v/>
      </c>
      <c r="X449" s="49" t="str">
        <f t="shared" si="146"/>
        <v/>
      </c>
      <c r="Y449" s="49" t="str">
        <f t="shared" si="158"/>
        <v/>
      </c>
      <c r="Z449" s="49" t="str">
        <f t="shared" si="159"/>
        <v/>
      </c>
      <c r="AA449" s="49" t="str">
        <f t="shared" si="160"/>
        <v/>
      </c>
    </row>
    <row r="450" spans="2:27" ht="12.75" customHeight="1">
      <c r="B450" s="17" t="str">
        <f t="shared" si="140"/>
        <v/>
      </c>
      <c r="C450" s="17" t="str">
        <f>IF(F450="","",INT((F450-SUM(MOD(DATE(YEAR(F450-MOD(F450-2,7)+3),1,2),{1E+99;7})*{1;-1})+5)/7))</f>
        <v/>
      </c>
      <c r="D450" s="18" t="str">
        <f t="shared" si="141"/>
        <v/>
      </c>
      <c r="E450" s="17" t="str">
        <f t="shared" si="147"/>
        <v/>
      </c>
      <c r="F450" s="10"/>
      <c r="G450" s="39" t="s">
        <v>70</v>
      </c>
      <c r="H450" s="21" t="str">
        <f t="shared" si="148"/>
        <v/>
      </c>
      <c r="I450" s="20" t="str">
        <f t="shared" si="142"/>
        <v/>
      </c>
      <c r="J450" s="19" t="str">
        <f t="shared" si="150"/>
        <v/>
      </c>
      <c r="K450" s="11" t="str">
        <f t="shared" si="151"/>
        <v/>
      </c>
      <c r="L450" s="11" t="str">
        <f t="shared" si="152"/>
        <v/>
      </c>
      <c r="M450" s="11" t="str">
        <f t="shared" si="153"/>
        <v/>
      </c>
      <c r="N450" s="11" t="str">
        <f t="shared" si="154"/>
        <v/>
      </c>
      <c r="O450" s="11" t="str">
        <f t="shared" si="155"/>
        <v/>
      </c>
      <c r="P450" s="11" t="str">
        <f t="shared" si="143"/>
        <v/>
      </c>
      <c r="Q450" s="11" t="str">
        <f t="shared" si="144"/>
        <v/>
      </c>
      <c r="R450" s="11" t="str">
        <f t="shared" si="145"/>
        <v/>
      </c>
      <c r="S450" s="11"/>
      <c r="T450" s="73" t="str">
        <f t="shared" si="156"/>
        <v/>
      </c>
      <c r="U450" s="73" t="str">
        <f t="shared" si="157"/>
        <v/>
      </c>
      <c r="V450" s="20" t="str">
        <f t="shared" si="149"/>
        <v/>
      </c>
      <c r="X450" s="49" t="str">
        <f t="shared" si="146"/>
        <v/>
      </c>
      <c r="Y450" s="49" t="str">
        <f t="shared" si="158"/>
        <v/>
      </c>
      <c r="Z450" s="49" t="str">
        <f t="shared" si="159"/>
        <v/>
      </c>
      <c r="AA450" s="49" t="str">
        <f t="shared" si="160"/>
        <v/>
      </c>
    </row>
    <row r="451" spans="2:27" ht="12.75" customHeight="1">
      <c r="B451" s="17" t="str">
        <f t="shared" si="140"/>
        <v/>
      </c>
      <c r="C451" s="17" t="str">
        <f>IF(F451="","",INT((F451-SUM(MOD(DATE(YEAR(F451-MOD(F451-2,7)+3),1,2),{1E+99;7})*{1;-1})+5)/7))</f>
        <v/>
      </c>
      <c r="D451" s="18" t="str">
        <f t="shared" si="141"/>
        <v/>
      </c>
      <c r="E451" s="17" t="str">
        <f t="shared" si="147"/>
        <v/>
      </c>
      <c r="F451" s="10"/>
      <c r="G451" s="39" t="s">
        <v>70</v>
      </c>
      <c r="H451" s="21" t="str">
        <f t="shared" si="148"/>
        <v/>
      </c>
      <c r="I451" s="20" t="str">
        <f t="shared" si="142"/>
        <v/>
      </c>
      <c r="J451" s="19" t="str">
        <f t="shared" si="150"/>
        <v/>
      </c>
      <c r="K451" s="11" t="str">
        <f t="shared" si="151"/>
        <v/>
      </c>
      <c r="L451" s="11" t="str">
        <f t="shared" si="152"/>
        <v/>
      </c>
      <c r="M451" s="11" t="str">
        <f t="shared" si="153"/>
        <v/>
      </c>
      <c r="N451" s="11" t="str">
        <f t="shared" si="154"/>
        <v/>
      </c>
      <c r="O451" s="11" t="str">
        <f t="shared" si="155"/>
        <v/>
      </c>
      <c r="P451" s="11" t="str">
        <f t="shared" si="143"/>
        <v/>
      </c>
      <c r="Q451" s="11" t="str">
        <f t="shared" si="144"/>
        <v/>
      </c>
      <c r="R451" s="11" t="str">
        <f t="shared" si="145"/>
        <v/>
      </c>
      <c r="S451" s="11"/>
      <c r="T451" s="73" t="str">
        <f t="shared" si="156"/>
        <v/>
      </c>
      <c r="U451" s="73" t="str">
        <f t="shared" si="157"/>
        <v/>
      </c>
      <c r="V451" s="20" t="str">
        <f t="shared" si="149"/>
        <v/>
      </c>
      <c r="X451" s="49" t="str">
        <f t="shared" si="146"/>
        <v/>
      </c>
      <c r="Y451" s="49" t="str">
        <f t="shared" si="158"/>
        <v/>
      </c>
      <c r="Z451" s="49" t="str">
        <f t="shared" si="159"/>
        <v/>
      </c>
      <c r="AA451" s="49" t="str">
        <f t="shared" si="160"/>
        <v/>
      </c>
    </row>
    <row r="452" spans="2:27" ht="12.75" customHeight="1">
      <c r="B452" s="17" t="str">
        <f t="shared" si="140"/>
        <v/>
      </c>
      <c r="C452" s="17" t="str">
        <f>IF(F452="","",INT((F452-SUM(MOD(DATE(YEAR(F452-MOD(F452-2,7)+3),1,2),{1E+99;7})*{1;-1})+5)/7))</f>
        <v/>
      </c>
      <c r="D452" s="18" t="str">
        <f t="shared" si="141"/>
        <v/>
      </c>
      <c r="E452" s="17" t="str">
        <f t="shared" si="147"/>
        <v/>
      </c>
      <c r="F452" s="10"/>
      <c r="G452" s="39" t="s">
        <v>70</v>
      </c>
      <c r="H452" s="21" t="str">
        <f t="shared" si="148"/>
        <v/>
      </c>
      <c r="I452" s="20" t="str">
        <f t="shared" si="142"/>
        <v/>
      </c>
      <c r="J452" s="19" t="str">
        <f t="shared" si="150"/>
        <v/>
      </c>
      <c r="K452" s="11" t="str">
        <f t="shared" si="151"/>
        <v/>
      </c>
      <c r="L452" s="11" t="str">
        <f t="shared" si="152"/>
        <v/>
      </c>
      <c r="M452" s="11" t="str">
        <f t="shared" si="153"/>
        <v/>
      </c>
      <c r="N452" s="11" t="str">
        <f t="shared" si="154"/>
        <v/>
      </c>
      <c r="O452" s="11" t="str">
        <f t="shared" si="155"/>
        <v/>
      </c>
      <c r="P452" s="11" t="str">
        <f t="shared" si="143"/>
        <v/>
      </c>
      <c r="Q452" s="11" t="str">
        <f t="shared" si="144"/>
        <v/>
      </c>
      <c r="R452" s="11" t="str">
        <f t="shared" si="145"/>
        <v/>
      </c>
      <c r="S452" s="11"/>
      <c r="T452" s="73" t="str">
        <f t="shared" si="156"/>
        <v/>
      </c>
      <c r="U452" s="73" t="str">
        <f t="shared" si="157"/>
        <v/>
      </c>
      <c r="V452" s="20" t="str">
        <f t="shared" si="149"/>
        <v/>
      </c>
      <c r="X452" s="49" t="str">
        <f t="shared" si="146"/>
        <v/>
      </c>
      <c r="Y452" s="49" t="str">
        <f t="shared" si="158"/>
        <v/>
      </c>
      <c r="Z452" s="49" t="str">
        <f t="shared" si="159"/>
        <v/>
      </c>
      <c r="AA452" s="49" t="str">
        <f t="shared" si="160"/>
        <v/>
      </c>
    </row>
    <row r="453" spans="2:27" ht="12.75" customHeight="1">
      <c r="B453" s="17" t="str">
        <f t="shared" si="140"/>
        <v/>
      </c>
      <c r="C453" s="17" t="str">
        <f>IF(F453="","",INT((F453-SUM(MOD(DATE(YEAR(F453-MOD(F453-2,7)+3),1,2),{1E+99;7})*{1;-1})+5)/7))</f>
        <v/>
      </c>
      <c r="D453" s="18" t="str">
        <f t="shared" si="141"/>
        <v/>
      </c>
      <c r="E453" s="17" t="str">
        <f t="shared" si="147"/>
        <v/>
      </c>
      <c r="F453" s="10"/>
      <c r="G453" s="39" t="s">
        <v>70</v>
      </c>
      <c r="H453" s="21" t="str">
        <f t="shared" si="148"/>
        <v/>
      </c>
      <c r="I453" s="20" t="str">
        <f t="shared" si="142"/>
        <v/>
      </c>
      <c r="J453" s="19" t="str">
        <f t="shared" si="150"/>
        <v/>
      </c>
      <c r="K453" s="11" t="str">
        <f t="shared" si="151"/>
        <v/>
      </c>
      <c r="L453" s="11" t="str">
        <f t="shared" si="152"/>
        <v/>
      </c>
      <c r="M453" s="11" t="str">
        <f t="shared" si="153"/>
        <v/>
      </c>
      <c r="N453" s="11" t="str">
        <f t="shared" si="154"/>
        <v/>
      </c>
      <c r="O453" s="11" t="str">
        <f t="shared" si="155"/>
        <v/>
      </c>
      <c r="P453" s="11" t="str">
        <f t="shared" si="143"/>
        <v/>
      </c>
      <c r="Q453" s="11" t="str">
        <f t="shared" si="144"/>
        <v/>
      </c>
      <c r="R453" s="11" t="str">
        <f t="shared" si="145"/>
        <v/>
      </c>
      <c r="S453" s="11"/>
      <c r="T453" s="73" t="str">
        <f t="shared" si="156"/>
        <v/>
      </c>
      <c r="U453" s="73" t="str">
        <f t="shared" si="157"/>
        <v/>
      </c>
      <c r="V453" s="20" t="str">
        <f t="shared" si="149"/>
        <v/>
      </c>
      <c r="X453" s="49" t="str">
        <f t="shared" si="146"/>
        <v/>
      </c>
      <c r="Y453" s="49" t="str">
        <f t="shared" si="158"/>
        <v/>
      </c>
      <c r="Z453" s="49" t="str">
        <f t="shared" si="159"/>
        <v/>
      </c>
      <c r="AA453" s="49" t="str">
        <f t="shared" si="160"/>
        <v/>
      </c>
    </row>
    <row r="454" spans="2:27" ht="12.75" customHeight="1">
      <c r="B454" s="17" t="str">
        <f t="shared" si="140"/>
        <v/>
      </c>
      <c r="C454" s="17" t="str">
        <f>IF(F454="","",INT((F454-SUM(MOD(DATE(YEAR(F454-MOD(F454-2,7)+3),1,2),{1E+99;7})*{1;-1})+5)/7))</f>
        <v/>
      </c>
      <c r="D454" s="18" t="str">
        <f t="shared" si="141"/>
        <v/>
      </c>
      <c r="E454" s="17" t="str">
        <f t="shared" si="147"/>
        <v/>
      </c>
      <c r="F454" s="10"/>
      <c r="G454" s="39" t="s">
        <v>70</v>
      </c>
      <c r="H454" s="21" t="str">
        <f t="shared" si="148"/>
        <v/>
      </c>
      <c r="I454" s="20" t="str">
        <f t="shared" si="142"/>
        <v/>
      </c>
      <c r="J454" s="19" t="str">
        <f t="shared" si="150"/>
        <v/>
      </c>
      <c r="K454" s="11" t="str">
        <f t="shared" si="151"/>
        <v/>
      </c>
      <c r="L454" s="11" t="str">
        <f t="shared" si="152"/>
        <v/>
      </c>
      <c r="M454" s="11" t="str">
        <f t="shared" si="153"/>
        <v/>
      </c>
      <c r="N454" s="11" t="str">
        <f t="shared" si="154"/>
        <v/>
      </c>
      <c r="O454" s="11" t="str">
        <f t="shared" si="155"/>
        <v/>
      </c>
      <c r="P454" s="11" t="str">
        <f t="shared" si="143"/>
        <v/>
      </c>
      <c r="Q454" s="11" t="str">
        <f t="shared" si="144"/>
        <v/>
      </c>
      <c r="R454" s="11" t="str">
        <f t="shared" si="145"/>
        <v/>
      </c>
      <c r="S454" s="11"/>
      <c r="T454" s="73" t="str">
        <f t="shared" si="156"/>
        <v/>
      </c>
      <c r="U454" s="73" t="str">
        <f t="shared" si="157"/>
        <v/>
      </c>
      <c r="V454" s="20" t="str">
        <f t="shared" si="149"/>
        <v/>
      </c>
      <c r="X454" s="49" t="str">
        <f t="shared" si="146"/>
        <v/>
      </c>
      <c r="Y454" s="49" t="str">
        <f t="shared" si="158"/>
        <v/>
      </c>
      <c r="Z454" s="49" t="str">
        <f t="shared" si="159"/>
        <v/>
      </c>
      <c r="AA454" s="49" t="str">
        <f t="shared" si="160"/>
        <v/>
      </c>
    </row>
    <row r="455" spans="2:27" ht="12.75" customHeight="1">
      <c r="B455" s="17" t="str">
        <f t="shared" si="140"/>
        <v/>
      </c>
      <c r="C455" s="17" t="str">
        <f>IF(F455="","",INT((F455-SUM(MOD(DATE(YEAR(F455-MOD(F455-2,7)+3),1,2),{1E+99;7})*{1;-1})+5)/7))</f>
        <v/>
      </c>
      <c r="D455" s="18" t="str">
        <f t="shared" si="141"/>
        <v/>
      </c>
      <c r="E455" s="17" t="str">
        <f t="shared" si="147"/>
        <v/>
      </c>
      <c r="F455" s="10"/>
      <c r="G455" s="39" t="s">
        <v>70</v>
      </c>
      <c r="H455" s="21" t="str">
        <f t="shared" si="148"/>
        <v/>
      </c>
      <c r="I455" s="20" t="str">
        <f t="shared" si="142"/>
        <v/>
      </c>
      <c r="J455" s="19" t="str">
        <f t="shared" si="150"/>
        <v/>
      </c>
      <c r="K455" s="11" t="str">
        <f t="shared" si="151"/>
        <v/>
      </c>
      <c r="L455" s="11" t="str">
        <f t="shared" si="152"/>
        <v/>
      </c>
      <c r="M455" s="11" t="str">
        <f t="shared" si="153"/>
        <v/>
      </c>
      <c r="N455" s="11" t="str">
        <f t="shared" si="154"/>
        <v/>
      </c>
      <c r="O455" s="11" t="str">
        <f t="shared" si="155"/>
        <v/>
      </c>
      <c r="P455" s="11" t="str">
        <f t="shared" si="143"/>
        <v/>
      </c>
      <c r="Q455" s="11" t="str">
        <f t="shared" si="144"/>
        <v/>
      </c>
      <c r="R455" s="11" t="str">
        <f t="shared" si="145"/>
        <v/>
      </c>
      <c r="S455" s="11"/>
      <c r="T455" s="73" t="str">
        <f t="shared" si="156"/>
        <v/>
      </c>
      <c r="U455" s="73" t="str">
        <f t="shared" si="157"/>
        <v/>
      </c>
      <c r="V455" s="20" t="str">
        <f t="shared" si="149"/>
        <v/>
      </c>
      <c r="X455" s="49" t="str">
        <f t="shared" si="146"/>
        <v/>
      </c>
      <c r="Y455" s="49" t="str">
        <f t="shared" si="158"/>
        <v/>
      </c>
      <c r="Z455" s="49" t="str">
        <f t="shared" si="159"/>
        <v/>
      </c>
      <c r="AA455" s="49" t="str">
        <f t="shared" si="160"/>
        <v/>
      </c>
    </row>
    <row r="456" spans="2:27" ht="12.75" customHeight="1">
      <c r="B456" s="17" t="str">
        <f t="shared" si="140"/>
        <v/>
      </c>
      <c r="C456" s="17" t="str">
        <f>IF(F456="","",INT((F456-SUM(MOD(DATE(YEAR(F456-MOD(F456-2,7)+3),1,2),{1E+99;7})*{1;-1})+5)/7))</f>
        <v/>
      </c>
      <c r="D456" s="18" t="str">
        <f t="shared" si="141"/>
        <v/>
      </c>
      <c r="E456" s="17" t="str">
        <f t="shared" si="147"/>
        <v/>
      </c>
      <c r="F456" s="10"/>
      <c r="G456" s="39" t="s">
        <v>70</v>
      </c>
      <c r="H456" s="21" t="str">
        <f t="shared" si="148"/>
        <v/>
      </c>
      <c r="I456" s="20" t="str">
        <f t="shared" si="142"/>
        <v/>
      </c>
      <c r="J456" s="19" t="str">
        <f t="shared" si="150"/>
        <v/>
      </c>
      <c r="K456" s="11" t="str">
        <f t="shared" si="151"/>
        <v/>
      </c>
      <c r="L456" s="11" t="str">
        <f t="shared" si="152"/>
        <v/>
      </c>
      <c r="M456" s="11" t="str">
        <f t="shared" si="153"/>
        <v/>
      </c>
      <c r="N456" s="11" t="str">
        <f t="shared" si="154"/>
        <v/>
      </c>
      <c r="O456" s="11" t="str">
        <f t="shared" si="155"/>
        <v/>
      </c>
      <c r="P456" s="11" t="str">
        <f t="shared" si="143"/>
        <v/>
      </c>
      <c r="Q456" s="11" t="str">
        <f t="shared" si="144"/>
        <v/>
      </c>
      <c r="R456" s="11" t="str">
        <f t="shared" si="145"/>
        <v/>
      </c>
      <c r="S456" s="11"/>
      <c r="T456" s="73" t="str">
        <f t="shared" si="156"/>
        <v/>
      </c>
      <c r="U456" s="73" t="str">
        <f t="shared" si="157"/>
        <v/>
      </c>
      <c r="V456" s="20" t="str">
        <f t="shared" si="149"/>
        <v/>
      </c>
      <c r="X456" s="49" t="str">
        <f t="shared" si="146"/>
        <v/>
      </c>
      <c r="Y456" s="49" t="str">
        <f t="shared" si="158"/>
        <v/>
      </c>
      <c r="Z456" s="49" t="str">
        <f t="shared" si="159"/>
        <v/>
      </c>
      <c r="AA456" s="49" t="str">
        <f t="shared" si="160"/>
        <v/>
      </c>
    </row>
    <row r="457" spans="2:27" ht="12.75" customHeight="1">
      <c r="B457" s="17" t="str">
        <f t="shared" si="140"/>
        <v/>
      </c>
      <c r="C457" s="17" t="str">
        <f>IF(F457="","",INT((F457-SUM(MOD(DATE(YEAR(F457-MOD(F457-2,7)+3),1,2),{1E+99;7})*{1;-1})+5)/7))</f>
        <v/>
      </c>
      <c r="D457" s="18" t="str">
        <f t="shared" si="141"/>
        <v/>
      </c>
      <c r="E457" s="17" t="str">
        <f t="shared" si="147"/>
        <v/>
      </c>
      <c r="F457" s="10"/>
      <c r="G457" s="39" t="s">
        <v>70</v>
      </c>
      <c r="H457" s="21" t="str">
        <f t="shared" si="148"/>
        <v/>
      </c>
      <c r="I457" s="20" t="str">
        <f t="shared" si="142"/>
        <v/>
      </c>
      <c r="J457" s="19" t="str">
        <f t="shared" si="150"/>
        <v/>
      </c>
      <c r="K457" s="11" t="str">
        <f t="shared" si="151"/>
        <v/>
      </c>
      <c r="L457" s="11" t="str">
        <f t="shared" si="152"/>
        <v/>
      </c>
      <c r="M457" s="11" t="str">
        <f t="shared" si="153"/>
        <v/>
      </c>
      <c r="N457" s="11" t="str">
        <f t="shared" si="154"/>
        <v/>
      </c>
      <c r="O457" s="11" t="str">
        <f t="shared" si="155"/>
        <v/>
      </c>
      <c r="P457" s="11" t="str">
        <f t="shared" si="143"/>
        <v/>
      </c>
      <c r="Q457" s="11" t="str">
        <f t="shared" si="144"/>
        <v/>
      </c>
      <c r="R457" s="11" t="str">
        <f t="shared" si="145"/>
        <v/>
      </c>
      <c r="S457" s="11"/>
      <c r="T457" s="73" t="str">
        <f t="shared" si="156"/>
        <v/>
      </c>
      <c r="U457" s="73" t="str">
        <f t="shared" si="157"/>
        <v/>
      </c>
      <c r="V457" s="20" t="str">
        <f t="shared" si="149"/>
        <v/>
      </c>
      <c r="X457" s="49" t="str">
        <f t="shared" si="146"/>
        <v/>
      </c>
      <c r="Y457" s="49" t="str">
        <f t="shared" si="158"/>
        <v/>
      </c>
      <c r="Z457" s="49" t="str">
        <f t="shared" si="159"/>
        <v/>
      </c>
      <c r="AA457" s="49" t="str">
        <f t="shared" si="160"/>
        <v/>
      </c>
    </row>
    <row r="458" spans="2:27" ht="12.75" customHeight="1">
      <c r="B458" s="17" t="str">
        <f t="shared" si="140"/>
        <v/>
      </c>
      <c r="C458" s="17" t="str">
        <f>IF(F458="","",INT((F458-SUM(MOD(DATE(YEAR(F458-MOD(F458-2,7)+3),1,2),{1E+99;7})*{1;-1})+5)/7))</f>
        <v/>
      </c>
      <c r="D458" s="18" t="str">
        <f t="shared" si="141"/>
        <v/>
      </c>
      <c r="E458" s="17" t="str">
        <f t="shared" si="147"/>
        <v/>
      </c>
      <c r="F458" s="10"/>
      <c r="G458" s="39" t="s">
        <v>70</v>
      </c>
      <c r="H458" s="21" t="str">
        <f t="shared" si="148"/>
        <v/>
      </c>
      <c r="I458" s="20" t="str">
        <f t="shared" si="142"/>
        <v/>
      </c>
      <c r="J458" s="19" t="str">
        <f t="shared" si="150"/>
        <v/>
      </c>
      <c r="K458" s="11" t="str">
        <f t="shared" si="151"/>
        <v/>
      </c>
      <c r="L458" s="11" t="str">
        <f t="shared" si="152"/>
        <v/>
      </c>
      <c r="M458" s="11" t="str">
        <f t="shared" si="153"/>
        <v/>
      </c>
      <c r="N458" s="11" t="str">
        <f t="shared" si="154"/>
        <v/>
      </c>
      <c r="O458" s="11" t="str">
        <f t="shared" si="155"/>
        <v/>
      </c>
      <c r="P458" s="11" t="str">
        <f t="shared" si="143"/>
        <v/>
      </c>
      <c r="Q458" s="11" t="str">
        <f t="shared" si="144"/>
        <v/>
      </c>
      <c r="R458" s="11" t="str">
        <f t="shared" si="145"/>
        <v/>
      </c>
      <c r="S458" s="11"/>
      <c r="T458" s="73" t="str">
        <f t="shared" si="156"/>
        <v/>
      </c>
      <c r="U458" s="73" t="str">
        <f t="shared" si="157"/>
        <v/>
      </c>
      <c r="V458" s="20" t="str">
        <f t="shared" si="149"/>
        <v/>
      </c>
      <c r="X458" s="49" t="str">
        <f t="shared" si="146"/>
        <v/>
      </c>
      <c r="Y458" s="49" t="str">
        <f t="shared" si="158"/>
        <v/>
      </c>
      <c r="Z458" s="49" t="str">
        <f t="shared" si="159"/>
        <v/>
      </c>
      <c r="AA458" s="49" t="str">
        <f t="shared" si="160"/>
        <v/>
      </c>
    </row>
    <row r="459" spans="2:27" ht="12.75" customHeight="1">
      <c r="B459" s="17" t="str">
        <f t="shared" si="140"/>
        <v/>
      </c>
      <c r="C459" s="17" t="str">
        <f>IF(F459="","",INT((F459-SUM(MOD(DATE(YEAR(F459-MOD(F459-2,7)+3),1,2),{1E+99;7})*{1;-1})+5)/7))</f>
        <v/>
      </c>
      <c r="D459" s="18" t="str">
        <f t="shared" si="141"/>
        <v/>
      </c>
      <c r="E459" s="17" t="str">
        <f t="shared" si="147"/>
        <v/>
      </c>
      <c r="F459" s="10"/>
      <c r="G459" s="39" t="s">
        <v>70</v>
      </c>
      <c r="H459" s="21" t="str">
        <f t="shared" si="148"/>
        <v/>
      </c>
      <c r="I459" s="20" t="str">
        <f t="shared" si="142"/>
        <v/>
      </c>
      <c r="J459" s="19" t="str">
        <f t="shared" si="150"/>
        <v/>
      </c>
      <c r="K459" s="11" t="str">
        <f t="shared" si="151"/>
        <v/>
      </c>
      <c r="L459" s="11" t="str">
        <f t="shared" si="152"/>
        <v/>
      </c>
      <c r="M459" s="11" t="str">
        <f t="shared" si="153"/>
        <v/>
      </c>
      <c r="N459" s="11" t="str">
        <f t="shared" si="154"/>
        <v/>
      </c>
      <c r="O459" s="11" t="str">
        <f t="shared" si="155"/>
        <v/>
      </c>
      <c r="P459" s="11" t="str">
        <f t="shared" si="143"/>
        <v/>
      </c>
      <c r="Q459" s="11" t="str">
        <f t="shared" si="144"/>
        <v/>
      </c>
      <c r="R459" s="11" t="str">
        <f t="shared" si="145"/>
        <v/>
      </c>
      <c r="S459" s="11"/>
      <c r="T459" s="73" t="str">
        <f t="shared" si="156"/>
        <v/>
      </c>
      <c r="U459" s="73" t="str">
        <f t="shared" si="157"/>
        <v/>
      </c>
      <c r="V459" s="20" t="str">
        <f t="shared" si="149"/>
        <v/>
      </c>
      <c r="X459" s="49" t="str">
        <f t="shared" si="146"/>
        <v/>
      </c>
      <c r="Y459" s="49" t="str">
        <f t="shared" si="158"/>
        <v/>
      </c>
      <c r="Z459" s="49" t="str">
        <f t="shared" si="159"/>
        <v/>
      </c>
      <c r="AA459" s="49" t="str">
        <f t="shared" si="160"/>
        <v/>
      </c>
    </row>
    <row r="460" spans="2:27" ht="12.75" customHeight="1">
      <c r="B460" s="17" t="str">
        <f t="shared" si="140"/>
        <v/>
      </c>
      <c r="C460" s="17" t="str">
        <f>IF(F460="","",INT((F460-SUM(MOD(DATE(YEAR(F460-MOD(F460-2,7)+3),1,2),{1E+99;7})*{1;-1})+5)/7))</f>
        <v/>
      </c>
      <c r="D460" s="18" t="str">
        <f t="shared" si="141"/>
        <v/>
      </c>
      <c r="E460" s="17" t="str">
        <f t="shared" si="147"/>
        <v/>
      </c>
      <c r="F460" s="10"/>
      <c r="G460" s="39" t="s">
        <v>70</v>
      </c>
      <c r="H460" s="21" t="str">
        <f t="shared" si="148"/>
        <v/>
      </c>
      <c r="I460" s="20" t="str">
        <f t="shared" si="142"/>
        <v/>
      </c>
      <c r="J460" s="19" t="str">
        <f t="shared" si="150"/>
        <v/>
      </c>
      <c r="K460" s="11" t="str">
        <f t="shared" si="151"/>
        <v/>
      </c>
      <c r="L460" s="11" t="str">
        <f t="shared" si="152"/>
        <v/>
      </c>
      <c r="M460" s="11" t="str">
        <f t="shared" si="153"/>
        <v/>
      </c>
      <c r="N460" s="11" t="str">
        <f t="shared" si="154"/>
        <v/>
      </c>
      <c r="O460" s="11" t="str">
        <f t="shared" si="155"/>
        <v/>
      </c>
      <c r="P460" s="11" t="str">
        <f t="shared" si="143"/>
        <v/>
      </c>
      <c r="Q460" s="11" t="str">
        <f t="shared" si="144"/>
        <v/>
      </c>
      <c r="R460" s="11" t="str">
        <f t="shared" si="145"/>
        <v/>
      </c>
      <c r="S460" s="11"/>
      <c r="T460" s="73" t="str">
        <f t="shared" si="156"/>
        <v/>
      </c>
      <c r="U460" s="73" t="str">
        <f t="shared" si="157"/>
        <v/>
      </c>
      <c r="V460" s="20" t="str">
        <f t="shared" si="149"/>
        <v/>
      </c>
      <c r="X460" s="49" t="str">
        <f t="shared" si="146"/>
        <v/>
      </c>
      <c r="Y460" s="49" t="str">
        <f t="shared" si="158"/>
        <v/>
      </c>
      <c r="Z460" s="49" t="str">
        <f t="shared" si="159"/>
        <v/>
      </c>
      <c r="AA460" s="49" t="str">
        <f t="shared" si="160"/>
        <v/>
      </c>
    </row>
    <row r="461" spans="2:27" ht="12.75" customHeight="1">
      <c r="B461" s="17" t="str">
        <f t="shared" si="140"/>
        <v/>
      </c>
      <c r="C461" s="17" t="str">
        <f>IF(F461="","",INT((F461-SUM(MOD(DATE(YEAR(F461-MOD(F461-2,7)+3),1,2),{1E+99;7})*{1;-1})+5)/7))</f>
        <v/>
      </c>
      <c r="D461" s="18" t="str">
        <f t="shared" si="141"/>
        <v/>
      </c>
      <c r="E461" s="17" t="str">
        <f t="shared" si="147"/>
        <v/>
      </c>
      <c r="F461" s="10"/>
      <c r="G461" s="39" t="s">
        <v>70</v>
      </c>
      <c r="H461" s="21" t="str">
        <f t="shared" si="148"/>
        <v/>
      </c>
      <c r="I461" s="20" t="str">
        <f t="shared" si="142"/>
        <v/>
      </c>
      <c r="J461" s="19" t="str">
        <f t="shared" si="150"/>
        <v/>
      </c>
      <c r="K461" s="11" t="str">
        <f t="shared" si="151"/>
        <v/>
      </c>
      <c r="L461" s="11" t="str">
        <f t="shared" si="152"/>
        <v/>
      </c>
      <c r="M461" s="11" t="str">
        <f t="shared" si="153"/>
        <v/>
      </c>
      <c r="N461" s="11" t="str">
        <f t="shared" si="154"/>
        <v/>
      </c>
      <c r="O461" s="11" t="str">
        <f t="shared" si="155"/>
        <v/>
      </c>
      <c r="P461" s="11" t="str">
        <f t="shared" si="143"/>
        <v/>
      </c>
      <c r="Q461" s="11" t="str">
        <f t="shared" si="144"/>
        <v/>
      </c>
      <c r="R461" s="11" t="str">
        <f t="shared" si="145"/>
        <v/>
      </c>
      <c r="S461" s="11"/>
      <c r="T461" s="73" t="str">
        <f t="shared" si="156"/>
        <v/>
      </c>
      <c r="U461" s="73" t="str">
        <f t="shared" si="157"/>
        <v/>
      </c>
      <c r="V461" s="20" t="str">
        <f t="shared" si="149"/>
        <v/>
      </c>
      <c r="X461" s="49" t="str">
        <f t="shared" si="146"/>
        <v/>
      </c>
      <c r="Y461" s="49" t="str">
        <f t="shared" si="158"/>
        <v/>
      </c>
      <c r="Z461" s="49" t="str">
        <f t="shared" si="159"/>
        <v/>
      </c>
      <c r="AA461" s="49" t="str">
        <f t="shared" si="160"/>
        <v/>
      </c>
    </row>
    <row r="462" spans="2:27" ht="12.75" customHeight="1">
      <c r="B462" s="17" t="str">
        <f t="shared" ref="B462:B509" si="161">IF(F462="","",MONTH(F462))</f>
        <v/>
      </c>
      <c r="C462" s="17" t="str">
        <f>IF(F462="","",INT((F462-SUM(MOD(DATE(YEAR(F462-MOD(F462-2,7)+3),1,2),{1E+99;7})*{1;-1})+5)/7))</f>
        <v/>
      </c>
      <c r="D462" s="18" t="str">
        <f t="shared" ref="D462:D509" si="162">IF(F462="","",F462)</f>
        <v/>
      </c>
      <c r="E462" s="17" t="str">
        <f t="shared" si="147"/>
        <v/>
      </c>
      <c r="F462" s="10"/>
      <c r="G462" s="39" t="s">
        <v>70</v>
      </c>
      <c r="H462" s="21" t="str">
        <f t="shared" si="148"/>
        <v/>
      </c>
      <c r="I462" s="20" t="str">
        <f t="shared" ref="I462:I509" si="163">IF(J462="","",IF(F461="","",J462-H462))</f>
        <v/>
      </c>
      <c r="J462" s="19" t="str">
        <f t="shared" si="150"/>
        <v/>
      </c>
      <c r="K462" s="11" t="str">
        <f t="shared" si="151"/>
        <v/>
      </c>
      <c r="L462" s="11" t="str">
        <f t="shared" si="152"/>
        <v/>
      </c>
      <c r="M462" s="11" t="str">
        <f t="shared" si="153"/>
        <v/>
      </c>
      <c r="N462" s="11" t="str">
        <f t="shared" si="154"/>
        <v/>
      </c>
      <c r="O462" s="11" t="str">
        <f t="shared" si="155"/>
        <v/>
      </c>
      <c r="P462" s="11" t="str">
        <f t="shared" ref="P462:P509" si="164">IF(G462="Ritcode","",VLOOKUP(G462,TabelStandaardRitten,8,FALSE))</f>
        <v/>
      </c>
      <c r="Q462" s="11" t="str">
        <f t="shared" ref="Q462:Q509" si="165">IF(G462="Ritcode","",VLOOKUP(G462,TabelStandaardRitten,9,FALSE))</f>
        <v/>
      </c>
      <c r="R462" s="11" t="str">
        <f t="shared" ref="R462:R509" si="166">IF(G462="Ritcode","",IF(VLOOKUP(G462,TabelStandaardRitten,10,FALSE)="","",VLOOKUP(G462,TabelStandaardRitten,10,FALSE)))</f>
        <v/>
      </c>
      <c r="S462" s="11"/>
      <c r="T462" s="73" t="str">
        <f t="shared" si="156"/>
        <v/>
      </c>
      <c r="U462" s="73" t="str">
        <f t="shared" si="157"/>
        <v/>
      </c>
      <c r="V462" s="20" t="str">
        <f t="shared" si="149"/>
        <v/>
      </c>
      <c r="X462" s="49" t="str">
        <f t="shared" ref="X462:X509" si="167">IF(G462="Ritcode","",VLOOKUP(G462,TabelStandaardRitten,3,FALSE))</f>
        <v/>
      </c>
      <c r="Y462" s="49" t="str">
        <f t="shared" si="158"/>
        <v/>
      </c>
      <c r="Z462" s="49" t="str">
        <f t="shared" si="159"/>
        <v/>
      </c>
      <c r="AA462" s="49" t="str">
        <f t="shared" si="160"/>
        <v/>
      </c>
    </row>
    <row r="463" spans="2:27" ht="12.75" customHeight="1">
      <c r="B463" s="17" t="str">
        <f t="shared" si="161"/>
        <v/>
      </c>
      <c r="C463" s="17" t="str">
        <f>IF(F463="","",INT((F463-SUM(MOD(DATE(YEAR(F463-MOD(F463-2,7)+3),1,2),{1E+99;7})*{1;-1})+5)/7))</f>
        <v/>
      </c>
      <c r="D463" s="18" t="str">
        <f t="shared" si="162"/>
        <v/>
      </c>
      <c r="E463" s="17" t="str">
        <f t="shared" ref="E463:E509" si="168">IF(F463="","",IF(F463=F462,E462+1,1))</f>
        <v/>
      </c>
      <c r="F463" s="10"/>
      <c r="G463" s="39" t="s">
        <v>70</v>
      </c>
      <c r="H463" s="21" t="str">
        <f t="shared" ref="H463:H509" si="169">IF(F463="","",J462)</f>
        <v/>
      </c>
      <c r="I463" s="20" t="str">
        <f t="shared" si="163"/>
        <v/>
      </c>
      <c r="J463" s="19" t="str">
        <f t="shared" si="150"/>
        <v/>
      </c>
      <c r="K463" s="11" t="str">
        <f t="shared" si="151"/>
        <v/>
      </c>
      <c r="L463" s="11" t="str">
        <f t="shared" si="152"/>
        <v/>
      </c>
      <c r="M463" s="11" t="str">
        <f t="shared" si="153"/>
        <v/>
      </c>
      <c r="N463" s="11" t="str">
        <f t="shared" si="154"/>
        <v/>
      </c>
      <c r="O463" s="11" t="str">
        <f t="shared" si="155"/>
        <v/>
      </c>
      <c r="P463" s="11" t="str">
        <f t="shared" si="164"/>
        <v/>
      </c>
      <c r="Q463" s="11" t="str">
        <f t="shared" si="165"/>
        <v/>
      </c>
      <c r="R463" s="11" t="str">
        <f t="shared" si="166"/>
        <v/>
      </c>
      <c r="S463" s="11"/>
      <c r="T463" s="73" t="str">
        <f t="shared" si="156"/>
        <v/>
      </c>
      <c r="U463" s="73" t="str">
        <f t="shared" si="157"/>
        <v/>
      </c>
      <c r="V463" s="20" t="str">
        <f t="shared" ref="V463:V509" si="170">IF(I463="","",I463+V462)</f>
        <v/>
      </c>
      <c r="X463" s="49" t="str">
        <f t="shared" si="167"/>
        <v/>
      </c>
      <c r="Y463" s="49" t="str">
        <f t="shared" si="158"/>
        <v/>
      </c>
      <c r="Z463" s="49" t="str">
        <f t="shared" si="159"/>
        <v/>
      </c>
      <c r="AA463" s="49" t="str">
        <f t="shared" si="160"/>
        <v/>
      </c>
    </row>
    <row r="464" spans="2:27" ht="12.75" customHeight="1">
      <c r="B464" s="17" t="str">
        <f t="shared" si="161"/>
        <v/>
      </c>
      <c r="C464" s="17" t="str">
        <f>IF(F464="","",INT((F464-SUM(MOD(DATE(YEAR(F464-MOD(F464-2,7)+3),1,2),{1E+99;7})*{1;-1})+5)/7))</f>
        <v/>
      </c>
      <c r="D464" s="18" t="str">
        <f t="shared" si="162"/>
        <v/>
      </c>
      <c r="E464" s="17" t="str">
        <f t="shared" si="168"/>
        <v/>
      </c>
      <c r="F464" s="10"/>
      <c r="G464" s="39" t="s">
        <v>70</v>
      </c>
      <c r="H464" s="21" t="str">
        <f t="shared" si="169"/>
        <v/>
      </c>
      <c r="I464" s="20" t="str">
        <f t="shared" si="163"/>
        <v/>
      </c>
      <c r="J464" s="19" t="str">
        <f t="shared" si="150"/>
        <v/>
      </c>
      <c r="K464" s="11" t="str">
        <f t="shared" si="151"/>
        <v/>
      </c>
      <c r="L464" s="11" t="str">
        <f t="shared" si="152"/>
        <v/>
      </c>
      <c r="M464" s="11" t="str">
        <f t="shared" si="153"/>
        <v/>
      </c>
      <c r="N464" s="11" t="str">
        <f t="shared" si="154"/>
        <v/>
      </c>
      <c r="O464" s="11" t="str">
        <f t="shared" si="155"/>
        <v/>
      </c>
      <c r="P464" s="11" t="str">
        <f t="shared" si="164"/>
        <v/>
      </c>
      <c r="Q464" s="11" t="str">
        <f t="shared" si="165"/>
        <v/>
      </c>
      <c r="R464" s="11" t="str">
        <f t="shared" si="166"/>
        <v/>
      </c>
      <c r="S464" s="11"/>
      <c r="T464" s="73" t="str">
        <f t="shared" si="156"/>
        <v/>
      </c>
      <c r="U464" s="73" t="str">
        <f t="shared" si="157"/>
        <v/>
      </c>
      <c r="V464" s="20" t="str">
        <f t="shared" si="170"/>
        <v/>
      </c>
      <c r="X464" s="49" t="str">
        <f t="shared" si="167"/>
        <v/>
      </c>
      <c r="Y464" s="49" t="str">
        <f t="shared" si="158"/>
        <v/>
      </c>
      <c r="Z464" s="49" t="str">
        <f t="shared" si="159"/>
        <v/>
      </c>
      <c r="AA464" s="49" t="str">
        <f t="shared" si="160"/>
        <v/>
      </c>
    </row>
    <row r="465" spans="2:27" ht="12.75" customHeight="1">
      <c r="B465" s="17" t="str">
        <f t="shared" si="161"/>
        <v/>
      </c>
      <c r="C465" s="17" t="str">
        <f>IF(F465="","",INT((F465-SUM(MOD(DATE(YEAR(F465-MOD(F465-2,7)+3),1,2),{1E+99;7})*{1;-1})+5)/7))</f>
        <v/>
      </c>
      <c r="D465" s="18" t="str">
        <f t="shared" si="162"/>
        <v/>
      </c>
      <c r="E465" s="17" t="str">
        <f t="shared" si="168"/>
        <v/>
      </c>
      <c r="F465" s="10"/>
      <c r="G465" s="39" t="s">
        <v>70</v>
      </c>
      <c r="H465" s="21" t="str">
        <f t="shared" si="169"/>
        <v/>
      </c>
      <c r="I465" s="20" t="str">
        <f t="shared" si="163"/>
        <v/>
      </c>
      <c r="J465" s="19" t="str">
        <f t="shared" si="150"/>
        <v/>
      </c>
      <c r="K465" s="11" t="str">
        <f t="shared" si="151"/>
        <v/>
      </c>
      <c r="L465" s="11" t="str">
        <f t="shared" si="152"/>
        <v/>
      </c>
      <c r="M465" s="11" t="str">
        <f t="shared" si="153"/>
        <v/>
      </c>
      <c r="N465" s="11" t="str">
        <f t="shared" si="154"/>
        <v/>
      </c>
      <c r="O465" s="11" t="str">
        <f t="shared" si="155"/>
        <v/>
      </c>
      <c r="P465" s="11" t="str">
        <f t="shared" si="164"/>
        <v/>
      </c>
      <c r="Q465" s="11" t="str">
        <f t="shared" si="165"/>
        <v/>
      </c>
      <c r="R465" s="11" t="str">
        <f t="shared" si="166"/>
        <v/>
      </c>
      <c r="S465" s="11"/>
      <c r="T465" s="73" t="str">
        <f t="shared" si="156"/>
        <v/>
      </c>
      <c r="U465" s="73" t="str">
        <f t="shared" si="157"/>
        <v/>
      </c>
      <c r="V465" s="20" t="str">
        <f t="shared" si="170"/>
        <v/>
      </c>
      <c r="X465" s="49" t="str">
        <f t="shared" si="167"/>
        <v/>
      </c>
      <c r="Y465" s="49" t="str">
        <f t="shared" si="158"/>
        <v/>
      </c>
      <c r="Z465" s="49" t="str">
        <f t="shared" si="159"/>
        <v/>
      </c>
      <c r="AA465" s="49" t="str">
        <f t="shared" si="160"/>
        <v/>
      </c>
    </row>
    <row r="466" spans="2:27" ht="12.75" customHeight="1">
      <c r="B466" s="17" t="str">
        <f t="shared" si="161"/>
        <v/>
      </c>
      <c r="C466" s="17" t="str">
        <f>IF(F466="","",INT((F466-SUM(MOD(DATE(YEAR(F466-MOD(F466-2,7)+3),1,2),{1E+99;7})*{1;-1})+5)/7))</f>
        <v/>
      </c>
      <c r="D466" s="18" t="str">
        <f t="shared" si="162"/>
        <v/>
      </c>
      <c r="E466" s="17" t="str">
        <f t="shared" si="168"/>
        <v/>
      </c>
      <c r="F466" s="10"/>
      <c r="G466" s="39" t="s">
        <v>70</v>
      </c>
      <c r="H466" s="21" t="str">
        <f t="shared" si="169"/>
        <v/>
      </c>
      <c r="I466" s="20" t="str">
        <f t="shared" si="163"/>
        <v/>
      </c>
      <c r="J466" s="19" t="str">
        <f t="shared" si="150"/>
        <v/>
      </c>
      <c r="K466" s="11" t="str">
        <f t="shared" si="151"/>
        <v/>
      </c>
      <c r="L466" s="11" t="str">
        <f t="shared" si="152"/>
        <v/>
      </c>
      <c r="M466" s="11" t="str">
        <f t="shared" si="153"/>
        <v/>
      </c>
      <c r="N466" s="11" t="str">
        <f t="shared" si="154"/>
        <v/>
      </c>
      <c r="O466" s="11" t="str">
        <f t="shared" si="155"/>
        <v/>
      </c>
      <c r="P466" s="11" t="str">
        <f t="shared" si="164"/>
        <v/>
      </c>
      <c r="Q466" s="11" t="str">
        <f t="shared" si="165"/>
        <v/>
      </c>
      <c r="R466" s="11" t="str">
        <f t="shared" si="166"/>
        <v/>
      </c>
      <c r="S466" s="11"/>
      <c r="T466" s="73" t="str">
        <f t="shared" si="156"/>
        <v/>
      </c>
      <c r="U466" s="73" t="str">
        <f t="shared" si="157"/>
        <v/>
      </c>
      <c r="V466" s="20" t="str">
        <f t="shared" si="170"/>
        <v/>
      </c>
      <c r="X466" s="49" t="str">
        <f t="shared" si="167"/>
        <v/>
      </c>
      <c r="Y466" s="49" t="str">
        <f t="shared" si="158"/>
        <v/>
      </c>
      <c r="Z466" s="49" t="str">
        <f t="shared" si="159"/>
        <v/>
      </c>
      <c r="AA466" s="49" t="str">
        <f t="shared" si="160"/>
        <v/>
      </c>
    </row>
    <row r="467" spans="2:27" ht="12.75" customHeight="1">
      <c r="B467" s="17" t="str">
        <f t="shared" si="161"/>
        <v/>
      </c>
      <c r="C467" s="17" t="str">
        <f>IF(F467="","",INT((F467-SUM(MOD(DATE(YEAR(F467-MOD(F467-2,7)+3),1,2),{1E+99;7})*{1;-1})+5)/7))</f>
        <v/>
      </c>
      <c r="D467" s="18" t="str">
        <f t="shared" si="162"/>
        <v/>
      </c>
      <c r="E467" s="17" t="str">
        <f t="shared" si="168"/>
        <v/>
      </c>
      <c r="F467" s="10"/>
      <c r="G467" s="39" t="s">
        <v>70</v>
      </c>
      <c r="H467" s="21" t="str">
        <f t="shared" si="169"/>
        <v/>
      </c>
      <c r="I467" s="20" t="str">
        <f t="shared" si="163"/>
        <v/>
      </c>
      <c r="J467" s="19" t="str">
        <f t="shared" si="150"/>
        <v/>
      </c>
      <c r="K467" s="11" t="str">
        <f t="shared" si="151"/>
        <v/>
      </c>
      <c r="L467" s="11" t="str">
        <f t="shared" si="152"/>
        <v/>
      </c>
      <c r="M467" s="11" t="str">
        <f t="shared" si="153"/>
        <v/>
      </c>
      <c r="N467" s="11" t="str">
        <f t="shared" si="154"/>
        <v/>
      </c>
      <c r="O467" s="11" t="str">
        <f t="shared" si="155"/>
        <v/>
      </c>
      <c r="P467" s="11" t="str">
        <f t="shared" si="164"/>
        <v/>
      </c>
      <c r="Q467" s="11" t="str">
        <f t="shared" si="165"/>
        <v/>
      </c>
      <c r="R467" s="11" t="str">
        <f t="shared" si="166"/>
        <v/>
      </c>
      <c r="S467" s="11"/>
      <c r="T467" s="73" t="str">
        <f t="shared" si="156"/>
        <v/>
      </c>
      <c r="U467" s="73" t="str">
        <f t="shared" si="157"/>
        <v/>
      </c>
      <c r="V467" s="20" t="str">
        <f t="shared" si="170"/>
        <v/>
      </c>
      <c r="X467" s="49" t="str">
        <f t="shared" si="167"/>
        <v/>
      </c>
      <c r="Y467" s="49" t="str">
        <f t="shared" si="158"/>
        <v/>
      </c>
      <c r="Z467" s="49" t="str">
        <f t="shared" si="159"/>
        <v/>
      </c>
      <c r="AA467" s="49" t="str">
        <f t="shared" si="160"/>
        <v/>
      </c>
    </row>
    <row r="468" spans="2:27" ht="12.75" customHeight="1">
      <c r="B468" s="17" t="str">
        <f t="shared" si="161"/>
        <v/>
      </c>
      <c r="C468" s="17" t="str">
        <f>IF(F468="","",INT((F468-SUM(MOD(DATE(YEAR(F468-MOD(F468-2,7)+3),1,2),{1E+99;7})*{1;-1})+5)/7))</f>
        <v/>
      </c>
      <c r="D468" s="18" t="str">
        <f t="shared" si="162"/>
        <v/>
      </c>
      <c r="E468" s="17" t="str">
        <f t="shared" si="168"/>
        <v/>
      </c>
      <c r="F468" s="10"/>
      <c r="G468" s="39" t="s">
        <v>70</v>
      </c>
      <c r="H468" s="21" t="str">
        <f t="shared" si="169"/>
        <v/>
      </c>
      <c r="I468" s="20" t="str">
        <f t="shared" si="163"/>
        <v/>
      </c>
      <c r="J468" s="19" t="str">
        <f t="shared" si="150"/>
        <v/>
      </c>
      <c r="K468" s="11" t="str">
        <f t="shared" si="151"/>
        <v/>
      </c>
      <c r="L468" s="11" t="str">
        <f t="shared" si="152"/>
        <v/>
      </c>
      <c r="M468" s="11" t="str">
        <f t="shared" si="153"/>
        <v/>
      </c>
      <c r="N468" s="11" t="str">
        <f t="shared" si="154"/>
        <v/>
      </c>
      <c r="O468" s="11" t="str">
        <f t="shared" si="155"/>
        <v/>
      </c>
      <c r="P468" s="11" t="str">
        <f t="shared" si="164"/>
        <v/>
      </c>
      <c r="Q468" s="11" t="str">
        <f t="shared" si="165"/>
        <v/>
      </c>
      <c r="R468" s="11" t="str">
        <f t="shared" si="166"/>
        <v/>
      </c>
      <c r="S468" s="11"/>
      <c r="T468" s="73" t="str">
        <f t="shared" si="156"/>
        <v/>
      </c>
      <c r="U468" s="73" t="str">
        <f t="shared" si="157"/>
        <v/>
      </c>
      <c r="V468" s="20" t="str">
        <f t="shared" si="170"/>
        <v/>
      </c>
      <c r="X468" s="49" t="str">
        <f t="shared" si="167"/>
        <v/>
      </c>
      <c r="Y468" s="49" t="str">
        <f t="shared" si="158"/>
        <v/>
      </c>
      <c r="Z468" s="49" t="str">
        <f t="shared" si="159"/>
        <v/>
      </c>
      <c r="AA468" s="49" t="str">
        <f t="shared" si="160"/>
        <v/>
      </c>
    </row>
    <row r="469" spans="2:27" ht="12.75" customHeight="1">
      <c r="B469" s="17" t="str">
        <f t="shared" si="161"/>
        <v/>
      </c>
      <c r="C469" s="17" t="str">
        <f>IF(F469="","",INT((F469-SUM(MOD(DATE(YEAR(F469-MOD(F469-2,7)+3),1,2),{1E+99;7})*{1;-1})+5)/7))</f>
        <v/>
      </c>
      <c r="D469" s="18" t="str">
        <f t="shared" si="162"/>
        <v/>
      </c>
      <c r="E469" s="17" t="str">
        <f t="shared" si="168"/>
        <v/>
      </c>
      <c r="F469" s="10"/>
      <c r="G469" s="39" t="s">
        <v>70</v>
      </c>
      <c r="H469" s="21" t="str">
        <f t="shared" si="169"/>
        <v/>
      </c>
      <c r="I469" s="20" t="str">
        <f t="shared" si="163"/>
        <v/>
      </c>
      <c r="J469" s="19" t="str">
        <f t="shared" si="150"/>
        <v/>
      </c>
      <c r="K469" s="11" t="str">
        <f t="shared" si="151"/>
        <v/>
      </c>
      <c r="L469" s="11" t="str">
        <f t="shared" si="152"/>
        <v/>
      </c>
      <c r="M469" s="11" t="str">
        <f t="shared" si="153"/>
        <v/>
      </c>
      <c r="N469" s="11" t="str">
        <f t="shared" si="154"/>
        <v/>
      </c>
      <c r="O469" s="11" t="str">
        <f t="shared" si="155"/>
        <v/>
      </c>
      <c r="P469" s="11" t="str">
        <f t="shared" si="164"/>
        <v/>
      </c>
      <c r="Q469" s="11" t="str">
        <f t="shared" si="165"/>
        <v/>
      </c>
      <c r="R469" s="11" t="str">
        <f t="shared" si="166"/>
        <v/>
      </c>
      <c r="S469" s="11"/>
      <c r="T469" s="73" t="str">
        <f t="shared" si="156"/>
        <v/>
      </c>
      <c r="U469" s="73" t="str">
        <f t="shared" si="157"/>
        <v/>
      </c>
      <c r="V469" s="20" t="str">
        <f t="shared" si="170"/>
        <v/>
      </c>
      <c r="X469" s="49" t="str">
        <f t="shared" si="167"/>
        <v/>
      </c>
      <c r="Y469" s="49" t="str">
        <f t="shared" si="158"/>
        <v/>
      </c>
      <c r="Z469" s="49" t="str">
        <f t="shared" si="159"/>
        <v/>
      </c>
      <c r="AA469" s="49" t="str">
        <f t="shared" si="160"/>
        <v/>
      </c>
    </row>
    <row r="470" spans="2:27" ht="12.75" customHeight="1">
      <c r="B470" s="17" t="str">
        <f t="shared" si="161"/>
        <v/>
      </c>
      <c r="C470" s="17" t="str">
        <f>IF(F470="","",INT((F470-SUM(MOD(DATE(YEAR(F470-MOD(F470-2,7)+3),1,2),{1E+99;7})*{1;-1})+5)/7))</f>
        <v/>
      </c>
      <c r="D470" s="18" t="str">
        <f t="shared" si="162"/>
        <v/>
      </c>
      <c r="E470" s="17" t="str">
        <f t="shared" si="168"/>
        <v/>
      </c>
      <c r="F470" s="10"/>
      <c r="G470" s="39" t="s">
        <v>70</v>
      </c>
      <c r="H470" s="21" t="str">
        <f t="shared" si="169"/>
        <v/>
      </c>
      <c r="I470" s="20" t="str">
        <f t="shared" si="163"/>
        <v/>
      </c>
      <c r="J470" s="19" t="str">
        <f t="shared" si="150"/>
        <v/>
      </c>
      <c r="K470" s="11" t="str">
        <f t="shared" si="151"/>
        <v/>
      </c>
      <c r="L470" s="11" t="str">
        <f t="shared" si="152"/>
        <v/>
      </c>
      <c r="M470" s="11" t="str">
        <f t="shared" si="153"/>
        <v/>
      </c>
      <c r="N470" s="11" t="str">
        <f t="shared" si="154"/>
        <v/>
      </c>
      <c r="O470" s="11" t="str">
        <f t="shared" si="155"/>
        <v/>
      </c>
      <c r="P470" s="11" t="str">
        <f t="shared" si="164"/>
        <v/>
      </c>
      <c r="Q470" s="11" t="str">
        <f t="shared" si="165"/>
        <v/>
      </c>
      <c r="R470" s="11" t="str">
        <f t="shared" si="166"/>
        <v/>
      </c>
      <c r="S470" s="11"/>
      <c r="T470" s="73" t="str">
        <f t="shared" si="156"/>
        <v/>
      </c>
      <c r="U470" s="73" t="str">
        <f t="shared" si="157"/>
        <v/>
      </c>
      <c r="V470" s="20" t="str">
        <f t="shared" si="170"/>
        <v/>
      </c>
      <c r="X470" s="49" t="str">
        <f t="shared" si="167"/>
        <v/>
      </c>
      <c r="Y470" s="49" t="str">
        <f t="shared" si="158"/>
        <v/>
      </c>
      <c r="Z470" s="49" t="str">
        <f t="shared" si="159"/>
        <v/>
      </c>
      <c r="AA470" s="49" t="str">
        <f t="shared" si="160"/>
        <v/>
      </c>
    </row>
    <row r="471" spans="2:27" ht="12.75" customHeight="1">
      <c r="B471" s="17" t="str">
        <f t="shared" si="161"/>
        <v/>
      </c>
      <c r="C471" s="17" t="str">
        <f>IF(F471="","",INT((F471-SUM(MOD(DATE(YEAR(F471-MOD(F471-2,7)+3),1,2),{1E+99;7})*{1;-1})+5)/7))</f>
        <v/>
      </c>
      <c r="D471" s="18" t="str">
        <f t="shared" si="162"/>
        <v/>
      </c>
      <c r="E471" s="17" t="str">
        <f t="shared" si="168"/>
        <v/>
      </c>
      <c r="F471" s="10"/>
      <c r="G471" s="39" t="s">
        <v>70</v>
      </c>
      <c r="H471" s="21" t="str">
        <f t="shared" si="169"/>
        <v/>
      </c>
      <c r="I471" s="20" t="str">
        <f t="shared" si="163"/>
        <v/>
      </c>
      <c r="J471" s="19" t="str">
        <f t="shared" si="150"/>
        <v/>
      </c>
      <c r="K471" s="11" t="str">
        <f t="shared" si="151"/>
        <v/>
      </c>
      <c r="L471" s="11" t="str">
        <f t="shared" si="152"/>
        <v/>
      </c>
      <c r="M471" s="11" t="str">
        <f t="shared" si="153"/>
        <v/>
      </c>
      <c r="N471" s="11" t="str">
        <f t="shared" si="154"/>
        <v/>
      </c>
      <c r="O471" s="11" t="str">
        <f t="shared" si="155"/>
        <v/>
      </c>
      <c r="P471" s="11" t="str">
        <f t="shared" si="164"/>
        <v/>
      </c>
      <c r="Q471" s="11" t="str">
        <f t="shared" si="165"/>
        <v/>
      </c>
      <c r="R471" s="11" t="str">
        <f t="shared" si="166"/>
        <v/>
      </c>
      <c r="S471" s="11"/>
      <c r="T471" s="73" t="str">
        <f t="shared" si="156"/>
        <v/>
      </c>
      <c r="U471" s="73" t="str">
        <f t="shared" si="157"/>
        <v/>
      </c>
      <c r="V471" s="20" t="str">
        <f t="shared" si="170"/>
        <v/>
      </c>
      <c r="X471" s="49" t="str">
        <f t="shared" si="167"/>
        <v/>
      </c>
      <c r="Y471" s="49" t="str">
        <f t="shared" si="158"/>
        <v/>
      </c>
      <c r="Z471" s="49" t="str">
        <f t="shared" si="159"/>
        <v/>
      </c>
      <c r="AA471" s="49" t="str">
        <f t="shared" si="160"/>
        <v/>
      </c>
    </row>
    <row r="472" spans="2:27" ht="12.75" customHeight="1">
      <c r="B472" s="17" t="str">
        <f t="shared" si="161"/>
        <v/>
      </c>
      <c r="C472" s="17" t="str">
        <f>IF(F472="","",INT((F472-SUM(MOD(DATE(YEAR(F472-MOD(F472-2,7)+3),1,2),{1E+99;7})*{1;-1})+5)/7))</f>
        <v/>
      </c>
      <c r="D472" s="18" t="str">
        <f t="shared" si="162"/>
        <v/>
      </c>
      <c r="E472" s="17" t="str">
        <f t="shared" si="168"/>
        <v/>
      </c>
      <c r="F472" s="10"/>
      <c r="G472" s="39" t="s">
        <v>70</v>
      </c>
      <c r="H472" s="21" t="str">
        <f t="shared" si="169"/>
        <v/>
      </c>
      <c r="I472" s="20" t="str">
        <f t="shared" si="163"/>
        <v/>
      </c>
      <c r="J472" s="19" t="str">
        <f t="shared" si="150"/>
        <v/>
      </c>
      <c r="K472" s="11" t="str">
        <f t="shared" si="151"/>
        <v/>
      </c>
      <c r="L472" s="11" t="str">
        <f t="shared" si="152"/>
        <v/>
      </c>
      <c r="M472" s="11" t="str">
        <f t="shared" si="153"/>
        <v/>
      </c>
      <c r="N472" s="11" t="str">
        <f t="shared" si="154"/>
        <v/>
      </c>
      <c r="O472" s="11" t="str">
        <f t="shared" si="155"/>
        <v/>
      </c>
      <c r="P472" s="11" t="str">
        <f t="shared" si="164"/>
        <v/>
      </c>
      <c r="Q472" s="11" t="str">
        <f t="shared" si="165"/>
        <v/>
      </c>
      <c r="R472" s="11" t="str">
        <f t="shared" si="166"/>
        <v/>
      </c>
      <c r="S472" s="11"/>
      <c r="T472" s="73" t="str">
        <f t="shared" si="156"/>
        <v/>
      </c>
      <c r="U472" s="73" t="str">
        <f t="shared" si="157"/>
        <v/>
      </c>
      <c r="V472" s="20" t="str">
        <f t="shared" si="170"/>
        <v/>
      </c>
      <c r="X472" s="49" t="str">
        <f t="shared" si="167"/>
        <v/>
      </c>
      <c r="Y472" s="49" t="str">
        <f t="shared" si="158"/>
        <v/>
      </c>
      <c r="Z472" s="49" t="str">
        <f t="shared" si="159"/>
        <v/>
      </c>
      <c r="AA472" s="49" t="str">
        <f t="shared" si="160"/>
        <v/>
      </c>
    </row>
    <row r="473" spans="2:27" ht="12.75" customHeight="1">
      <c r="B473" s="17" t="str">
        <f t="shared" si="161"/>
        <v/>
      </c>
      <c r="C473" s="17" t="str">
        <f>IF(F473="","",INT((F473-SUM(MOD(DATE(YEAR(F473-MOD(F473-2,7)+3),1,2),{1E+99;7})*{1;-1})+5)/7))</f>
        <v/>
      </c>
      <c r="D473" s="18" t="str">
        <f t="shared" si="162"/>
        <v/>
      </c>
      <c r="E473" s="17" t="str">
        <f t="shared" si="168"/>
        <v/>
      </c>
      <c r="F473" s="10"/>
      <c r="G473" s="39" t="s">
        <v>70</v>
      </c>
      <c r="H473" s="21" t="str">
        <f t="shared" si="169"/>
        <v/>
      </c>
      <c r="I473" s="20" t="str">
        <f t="shared" si="163"/>
        <v/>
      </c>
      <c r="J473" s="19" t="str">
        <f t="shared" si="150"/>
        <v/>
      </c>
      <c r="K473" s="11" t="str">
        <f t="shared" si="151"/>
        <v/>
      </c>
      <c r="L473" s="11" t="str">
        <f t="shared" si="152"/>
        <v/>
      </c>
      <c r="M473" s="11" t="str">
        <f t="shared" si="153"/>
        <v/>
      </c>
      <c r="N473" s="11" t="str">
        <f t="shared" si="154"/>
        <v/>
      </c>
      <c r="O473" s="11" t="str">
        <f t="shared" si="155"/>
        <v/>
      </c>
      <c r="P473" s="11" t="str">
        <f t="shared" si="164"/>
        <v/>
      </c>
      <c r="Q473" s="11" t="str">
        <f t="shared" si="165"/>
        <v/>
      </c>
      <c r="R473" s="11" t="str">
        <f t="shared" si="166"/>
        <v/>
      </c>
      <c r="S473" s="11"/>
      <c r="T473" s="73" t="str">
        <f t="shared" si="156"/>
        <v/>
      </c>
      <c r="U473" s="73" t="str">
        <f t="shared" si="157"/>
        <v/>
      </c>
      <c r="V473" s="20" t="str">
        <f t="shared" si="170"/>
        <v/>
      </c>
      <c r="X473" s="49" t="str">
        <f t="shared" si="167"/>
        <v/>
      </c>
      <c r="Y473" s="49" t="str">
        <f t="shared" si="158"/>
        <v/>
      </c>
      <c r="Z473" s="49" t="str">
        <f t="shared" si="159"/>
        <v/>
      </c>
      <c r="AA473" s="49" t="str">
        <f t="shared" si="160"/>
        <v/>
      </c>
    </row>
    <row r="474" spans="2:27" ht="12.75" customHeight="1">
      <c r="B474" s="17" t="str">
        <f t="shared" si="161"/>
        <v/>
      </c>
      <c r="C474" s="17" t="str">
        <f>IF(F474="","",INT((F474-SUM(MOD(DATE(YEAR(F474-MOD(F474-2,7)+3),1,2),{1E+99;7})*{1;-1})+5)/7))</f>
        <v/>
      </c>
      <c r="D474" s="18" t="str">
        <f t="shared" si="162"/>
        <v/>
      </c>
      <c r="E474" s="17" t="str">
        <f t="shared" si="168"/>
        <v/>
      </c>
      <c r="F474" s="10"/>
      <c r="G474" s="39" t="s">
        <v>70</v>
      </c>
      <c r="H474" s="21" t="str">
        <f t="shared" si="169"/>
        <v/>
      </c>
      <c r="I474" s="20" t="str">
        <f t="shared" si="163"/>
        <v/>
      </c>
      <c r="J474" s="19" t="str">
        <f t="shared" si="150"/>
        <v/>
      </c>
      <c r="K474" s="11" t="str">
        <f t="shared" si="151"/>
        <v/>
      </c>
      <c r="L474" s="11" t="str">
        <f t="shared" si="152"/>
        <v/>
      </c>
      <c r="M474" s="11" t="str">
        <f t="shared" si="153"/>
        <v/>
      </c>
      <c r="N474" s="11" t="str">
        <f t="shared" si="154"/>
        <v/>
      </c>
      <c r="O474" s="11" t="str">
        <f t="shared" si="155"/>
        <v/>
      </c>
      <c r="P474" s="11" t="str">
        <f t="shared" si="164"/>
        <v/>
      </c>
      <c r="Q474" s="11" t="str">
        <f t="shared" si="165"/>
        <v/>
      </c>
      <c r="R474" s="11" t="str">
        <f t="shared" si="166"/>
        <v/>
      </c>
      <c r="S474" s="11"/>
      <c r="T474" s="73" t="str">
        <f t="shared" si="156"/>
        <v/>
      </c>
      <c r="U474" s="73" t="str">
        <f t="shared" si="157"/>
        <v/>
      </c>
      <c r="V474" s="20" t="str">
        <f t="shared" si="170"/>
        <v/>
      </c>
      <c r="X474" s="49" t="str">
        <f t="shared" si="167"/>
        <v/>
      </c>
      <c r="Y474" s="49" t="str">
        <f t="shared" si="158"/>
        <v/>
      </c>
      <c r="Z474" s="49" t="str">
        <f t="shared" si="159"/>
        <v/>
      </c>
      <c r="AA474" s="49" t="str">
        <f t="shared" si="160"/>
        <v/>
      </c>
    </row>
    <row r="475" spans="2:27" ht="12.75" customHeight="1">
      <c r="B475" s="17" t="str">
        <f t="shared" si="161"/>
        <v/>
      </c>
      <c r="C475" s="17" t="str">
        <f>IF(F475="","",INT((F475-SUM(MOD(DATE(YEAR(F475-MOD(F475-2,7)+3),1,2),{1E+99;7})*{1;-1})+5)/7))</f>
        <v/>
      </c>
      <c r="D475" s="18" t="str">
        <f t="shared" si="162"/>
        <v/>
      </c>
      <c r="E475" s="17" t="str">
        <f t="shared" si="168"/>
        <v/>
      </c>
      <c r="F475" s="10"/>
      <c r="G475" s="39" t="s">
        <v>70</v>
      </c>
      <c r="H475" s="21" t="str">
        <f t="shared" si="169"/>
        <v/>
      </c>
      <c r="I475" s="20" t="str">
        <f t="shared" si="163"/>
        <v/>
      </c>
      <c r="J475" s="19" t="str">
        <f t="shared" si="150"/>
        <v/>
      </c>
      <c r="K475" s="11" t="str">
        <f t="shared" si="151"/>
        <v/>
      </c>
      <c r="L475" s="11" t="str">
        <f t="shared" si="152"/>
        <v/>
      </c>
      <c r="M475" s="11" t="str">
        <f t="shared" si="153"/>
        <v/>
      </c>
      <c r="N475" s="11" t="str">
        <f t="shared" si="154"/>
        <v/>
      </c>
      <c r="O475" s="11" t="str">
        <f t="shared" si="155"/>
        <v/>
      </c>
      <c r="P475" s="11" t="str">
        <f t="shared" si="164"/>
        <v/>
      </c>
      <c r="Q475" s="11" t="str">
        <f t="shared" si="165"/>
        <v/>
      </c>
      <c r="R475" s="11" t="str">
        <f t="shared" si="166"/>
        <v/>
      </c>
      <c r="S475" s="11"/>
      <c r="T475" s="73" t="str">
        <f t="shared" si="156"/>
        <v/>
      </c>
      <c r="U475" s="73" t="str">
        <f t="shared" si="157"/>
        <v/>
      </c>
      <c r="V475" s="20" t="str">
        <f t="shared" si="170"/>
        <v/>
      </c>
      <c r="X475" s="49" t="str">
        <f t="shared" si="167"/>
        <v/>
      </c>
      <c r="Y475" s="49" t="str">
        <f t="shared" si="158"/>
        <v/>
      </c>
      <c r="Z475" s="49" t="str">
        <f t="shared" si="159"/>
        <v/>
      </c>
      <c r="AA475" s="49" t="str">
        <f t="shared" si="160"/>
        <v/>
      </c>
    </row>
    <row r="476" spans="2:27" ht="12.75" customHeight="1">
      <c r="B476" s="17" t="str">
        <f t="shared" si="161"/>
        <v/>
      </c>
      <c r="C476" s="17" t="str">
        <f>IF(F476="","",INT((F476-SUM(MOD(DATE(YEAR(F476-MOD(F476-2,7)+3),1,2),{1E+99;7})*{1;-1})+5)/7))</f>
        <v/>
      </c>
      <c r="D476" s="18" t="str">
        <f t="shared" si="162"/>
        <v/>
      </c>
      <c r="E476" s="17" t="str">
        <f t="shared" si="168"/>
        <v/>
      </c>
      <c r="F476" s="10"/>
      <c r="G476" s="39" t="s">
        <v>70</v>
      </c>
      <c r="H476" s="21" t="str">
        <f t="shared" si="169"/>
        <v/>
      </c>
      <c r="I476" s="20" t="str">
        <f t="shared" si="163"/>
        <v/>
      </c>
      <c r="J476" s="19" t="str">
        <f t="shared" si="150"/>
        <v/>
      </c>
      <c r="K476" s="11" t="str">
        <f t="shared" si="151"/>
        <v/>
      </c>
      <c r="L476" s="11" t="str">
        <f t="shared" si="152"/>
        <v/>
      </c>
      <c r="M476" s="11" t="str">
        <f t="shared" si="153"/>
        <v/>
      </c>
      <c r="N476" s="11" t="str">
        <f t="shared" si="154"/>
        <v/>
      </c>
      <c r="O476" s="11" t="str">
        <f t="shared" si="155"/>
        <v/>
      </c>
      <c r="P476" s="11" t="str">
        <f t="shared" si="164"/>
        <v/>
      </c>
      <c r="Q476" s="11" t="str">
        <f t="shared" si="165"/>
        <v/>
      </c>
      <c r="R476" s="11" t="str">
        <f t="shared" si="166"/>
        <v/>
      </c>
      <c r="S476" s="11"/>
      <c r="T476" s="73" t="str">
        <f t="shared" si="156"/>
        <v/>
      </c>
      <c r="U476" s="73" t="str">
        <f t="shared" si="157"/>
        <v/>
      </c>
      <c r="V476" s="20" t="str">
        <f t="shared" si="170"/>
        <v/>
      </c>
      <c r="X476" s="49" t="str">
        <f t="shared" si="167"/>
        <v/>
      </c>
      <c r="Y476" s="49" t="str">
        <f t="shared" si="158"/>
        <v/>
      </c>
      <c r="Z476" s="49" t="str">
        <f t="shared" si="159"/>
        <v/>
      </c>
      <c r="AA476" s="49" t="str">
        <f t="shared" si="160"/>
        <v/>
      </c>
    </row>
    <row r="477" spans="2:27" ht="12.75" customHeight="1">
      <c r="B477" s="17" t="str">
        <f t="shared" si="161"/>
        <v/>
      </c>
      <c r="C477" s="17" t="str">
        <f>IF(F477="","",INT((F477-SUM(MOD(DATE(YEAR(F477-MOD(F477-2,7)+3),1,2),{1E+99;7})*{1;-1})+5)/7))</f>
        <v/>
      </c>
      <c r="D477" s="18" t="str">
        <f t="shared" si="162"/>
        <v/>
      </c>
      <c r="E477" s="17" t="str">
        <f t="shared" si="168"/>
        <v/>
      </c>
      <c r="F477" s="10"/>
      <c r="G477" s="39" t="s">
        <v>70</v>
      </c>
      <c r="H477" s="21" t="str">
        <f t="shared" si="169"/>
        <v/>
      </c>
      <c r="I477" s="20" t="str">
        <f t="shared" si="163"/>
        <v/>
      </c>
      <c r="J477" s="19" t="str">
        <f t="shared" si="150"/>
        <v/>
      </c>
      <c r="K477" s="11" t="str">
        <f t="shared" si="151"/>
        <v/>
      </c>
      <c r="L477" s="11" t="str">
        <f t="shared" si="152"/>
        <v/>
      </c>
      <c r="M477" s="11" t="str">
        <f t="shared" si="153"/>
        <v/>
      </c>
      <c r="N477" s="11" t="str">
        <f t="shared" si="154"/>
        <v/>
      </c>
      <c r="O477" s="11" t="str">
        <f t="shared" si="155"/>
        <v/>
      </c>
      <c r="P477" s="11" t="str">
        <f t="shared" si="164"/>
        <v/>
      </c>
      <c r="Q477" s="11" t="str">
        <f t="shared" si="165"/>
        <v/>
      </c>
      <c r="R477" s="11" t="str">
        <f t="shared" si="166"/>
        <v/>
      </c>
      <c r="S477" s="11"/>
      <c r="T477" s="73" t="str">
        <f t="shared" si="156"/>
        <v/>
      </c>
      <c r="U477" s="73" t="str">
        <f t="shared" si="157"/>
        <v/>
      </c>
      <c r="V477" s="20" t="str">
        <f t="shared" si="170"/>
        <v/>
      </c>
      <c r="X477" s="49" t="str">
        <f t="shared" si="167"/>
        <v/>
      </c>
      <c r="Y477" s="49" t="str">
        <f t="shared" si="158"/>
        <v/>
      </c>
      <c r="Z477" s="49" t="str">
        <f t="shared" si="159"/>
        <v/>
      </c>
      <c r="AA477" s="49" t="str">
        <f t="shared" si="160"/>
        <v/>
      </c>
    </row>
    <row r="478" spans="2:27" ht="12.75" customHeight="1">
      <c r="B478" s="17" t="str">
        <f t="shared" si="161"/>
        <v/>
      </c>
      <c r="C478" s="17" t="str">
        <f>IF(F478="","",INT((F478-SUM(MOD(DATE(YEAR(F478-MOD(F478-2,7)+3),1,2),{1E+99;7})*{1;-1})+5)/7))</f>
        <v/>
      </c>
      <c r="D478" s="18" t="str">
        <f t="shared" si="162"/>
        <v/>
      </c>
      <c r="E478" s="17" t="str">
        <f t="shared" si="168"/>
        <v/>
      </c>
      <c r="F478" s="10"/>
      <c r="G478" s="39" t="s">
        <v>70</v>
      </c>
      <c r="H478" s="21" t="str">
        <f t="shared" si="169"/>
        <v/>
      </c>
      <c r="I478" s="20" t="str">
        <f t="shared" si="163"/>
        <v/>
      </c>
      <c r="J478" s="19" t="str">
        <f t="shared" si="150"/>
        <v/>
      </c>
      <c r="K478" s="11" t="str">
        <f t="shared" si="151"/>
        <v/>
      </c>
      <c r="L478" s="11" t="str">
        <f t="shared" si="152"/>
        <v/>
      </c>
      <c r="M478" s="11" t="str">
        <f t="shared" si="153"/>
        <v/>
      </c>
      <c r="N478" s="11" t="str">
        <f t="shared" si="154"/>
        <v/>
      </c>
      <c r="O478" s="11" t="str">
        <f t="shared" si="155"/>
        <v/>
      </c>
      <c r="P478" s="11" t="str">
        <f t="shared" si="164"/>
        <v/>
      </c>
      <c r="Q478" s="11" t="str">
        <f t="shared" si="165"/>
        <v/>
      </c>
      <c r="R478" s="11" t="str">
        <f t="shared" si="166"/>
        <v/>
      </c>
      <c r="S478" s="11"/>
      <c r="T478" s="73" t="str">
        <f t="shared" si="156"/>
        <v/>
      </c>
      <c r="U478" s="73" t="str">
        <f t="shared" si="157"/>
        <v/>
      </c>
      <c r="V478" s="20" t="str">
        <f t="shared" si="170"/>
        <v/>
      </c>
      <c r="X478" s="49" t="str">
        <f t="shared" si="167"/>
        <v/>
      </c>
      <c r="Y478" s="49" t="str">
        <f t="shared" si="158"/>
        <v/>
      </c>
      <c r="Z478" s="49" t="str">
        <f t="shared" si="159"/>
        <v/>
      </c>
      <c r="AA478" s="49" t="str">
        <f t="shared" si="160"/>
        <v/>
      </c>
    </row>
    <row r="479" spans="2:27" ht="12.75" customHeight="1">
      <c r="B479" s="17" t="str">
        <f t="shared" si="161"/>
        <v/>
      </c>
      <c r="C479" s="17" t="str">
        <f>IF(F479="","",INT((F479-SUM(MOD(DATE(YEAR(F479-MOD(F479-2,7)+3),1,2),{1E+99;7})*{1;-1})+5)/7))</f>
        <v/>
      </c>
      <c r="D479" s="18" t="str">
        <f t="shared" si="162"/>
        <v/>
      </c>
      <c r="E479" s="17" t="str">
        <f t="shared" si="168"/>
        <v/>
      </c>
      <c r="F479" s="10"/>
      <c r="G479" s="39" t="s">
        <v>70</v>
      </c>
      <c r="H479" s="21" t="str">
        <f t="shared" si="169"/>
        <v/>
      </c>
      <c r="I479" s="20" t="str">
        <f t="shared" si="163"/>
        <v/>
      </c>
      <c r="J479" s="19" t="str">
        <f t="shared" si="150"/>
        <v/>
      </c>
      <c r="K479" s="11" t="str">
        <f t="shared" si="151"/>
        <v/>
      </c>
      <c r="L479" s="11" t="str">
        <f t="shared" si="152"/>
        <v/>
      </c>
      <c r="M479" s="11" t="str">
        <f t="shared" si="153"/>
        <v/>
      </c>
      <c r="N479" s="11" t="str">
        <f t="shared" si="154"/>
        <v/>
      </c>
      <c r="O479" s="11" t="str">
        <f t="shared" si="155"/>
        <v/>
      </c>
      <c r="P479" s="11" t="str">
        <f t="shared" si="164"/>
        <v/>
      </c>
      <c r="Q479" s="11" t="str">
        <f t="shared" si="165"/>
        <v/>
      </c>
      <c r="R479" s="11" t="str">
        <f t="shared" si="166"/>
        <v/>
      </c>
      <c r="S479" s="11"/>
      <c r="T479" s="73" t="str">
        <f t="shared" si="156"/>
        <v/>
      </c>
      <c r="U479" s="73" t="str">
        <f t="shared" si="157"/>
        <v/>
      </c>
      <c r="V479" s="20" t="str">
        <f t="shared" si="170"/>
        <v/>
      </c>
      <c r="X479" s="49" t="str">
        <f t="shared" si="167"/>
        <v/>
      </c>
      <c r="Y479" s="49" t="str">
        <f t="shared" si="158"/>
        <v/>
      </c>
      <c r="Z479" s="49" t="str">
        <f t="shared" si="159"/>
        <v/>
      </c>
      <c r="AA479" s="49" t="str">
        <f t="shared" si="160"/>
        <v/>
      </c>
    </row>
    <row r="480" spans="2:27" ht="12.75" customHeight="1">
      <c r="B480" s="17" t="str">
        <f t="shared" si="161"/>
        <v/>
      </c>
      <c r="C480" s="17" t="str">
        <f>IF(F480="","",INT((F480-SUM(MOD(DATE(YEAR(F480-MOD(F480-2,7)+3),1,2),{1E+99;7})*{1;-1})+5)/7))</f>
        <v/>
      </c>
      <c r="D480" s="18" t="str">
        <f t="shared" si="162"/>
        <v/>
      </c>
      <c r="E480" s="17" t="str">
        <f t="shared" si="168"/>
        <v/>
      </c>
      <c r="F480" s="10"/>
      <c r="G480" s="39" t="s">
        <v>70</v>
      </c>
      <c r="H480" s="21" t="str">
        <f t="shared" si="169"/>
        <v/>
      </c>
      <c r="I480" s="20" t="str">
        <f t="shared" si="163"/>
        <v/>
      </c>
      <c r="J480" s="19" t="str">
        <f t="shared" si="150"/>
        <v/>
      </c>
      <c r="K480" s="11" t="str">
        <f t="shared" si="151"/>
        <v/>
      </c>
      <c r="L480" s="11" t="str">
        <f t="shared" si="152"/>
        <v/>
      </c>
      <c r="M480" s="11" t="str">
        <f t="shared" si="153"/>
        <v/>
      </c>
      <c r="N480" s="11" t="str">
        <f t="shared" si="154"/>
        <v/>
      </c>
      <c r="O480" s="11" t="str">
        <f t="shared" si="155"/>
        <v/>
      </c>
      <c r="P480" s="11" t="str">
        <f t="shared" si="164"/>
        <v/>
      </c>
      <c r="Q480" s="11" t="str">
        <f t="shared" si="165"/>
        <v/>
      </c>
      <c r="R480" s="11" t="str">
        <f t="shared" si="166"/>
        <v/>
      </c>
      <c r="S480" s="11"/>
      <c r="T480" s="73" t="str">
        <f t="shared" si="156"/>
        <v/>
      </c>
      <c r="U480" s="73" t="str">
        <f t="shared" si="157"/>
        <v/>
      </c>
      <c r="V480" s="20" t="str">
        <f t="shared" si="170"/>
        <v/>
      </c>
      <c r="X480" s="49" t="str">
        <f t="shared" si="167"/>
        <v/>
      </c>
      <c r="Y480" s="49" t="str">
        <f t="shared" si="158"/>
        <v/>
      </c>
      <c r="Z480" s="49" t="str">
        <f t="shared" si="159"/>
        <v/>
      </c>
      <c r="AA480" s="49" t="str">
        <f t="shared" si="160"/>
        <v/>
      </c>
    </row>
    <row r="481" spans="2:27" ht="12.75" customHeight="1">
      <c r="B481" s="17" t="str">
        <f t="shared" si="161"/>
        <v/>
      </c>
      <c r="C481" s="17" t="str">
        <f>IF(F481="","",INT((F481-SUM(MOD(DATE(YEAR(F481-MOD(F481-2,7)+3),1,2),{1E+99;7})*{1;-1})+5)/7))</f>
        <v/>
      </c>
      <c r="D481" s="18" t="str">
        <f t="shared" si="162"/>
        <v/>
      </c>
      <c r="E481" s="17" t="str">
        <f t="shared" si="168"/>
        <v/>
      </c>
      <c r="F481" s="10"/>
      <c r="G481" s="39" t="s">
        <v>70</v>
      </c>
      <c r="H481" s="21" t="str">
        <f t="shared" si="169"/>
        <v/>
      </c>
      <c r="I481" s="20" t="str">
        <f t="shared" si="163"/>
        <v/>
      </c>
      <c r="J481" s="19" t="str">
        <f t="shared" si="150"/>
        <v/>
      </c>
      <c r="K481" s="11" t="str">
        <f t="shared" si="151"/>
        <v/>
      </c>
      <c r="L481" s="11" t="str">
        <f t="shared" si="152"/>
        <v/>
      </c>
      <c r="M481" s="11" t="str">
        <f t="shared" si="153"/>
        <v/>
      </c>
      <c r="N481" s="11" t="str">
        <f t="shared" si="154"/>
        <v/>
      </c>
      <c r="O481" s="11" t="str">
        <f t="shared" si="155"/>
        <v/>
      </c>
      <c r="P481" s="11" t="str">
        <f t="shared" si="164"/>
        <v/>
      </c>
      <c r="Q481" s="11" t="str">
        <f t="shared" si="165"/>
        <v/>
      </c>
      <c r="R481" s="11" t="str">
        <f t="shared" si="166"/>
        <v/>
      </c>
      <c r="S481" s="11"/>
      <c r="T481" s="73" t="str">
        <f t="shared" si="156"/>
        <v/>
      </c>
      <c r="U481" s="73" t="str">
        <f t="shared" si="157"/>
        <v/>
      </c>
      <c r="V481" s="20" t="str">
        <f t="shared" si="170"/>
        <v/>
      </c>
      <c r="X481" s="49" t="str">
        <f t="shared" si="167"/>
        <v/>
      </c>
      <c r="Y481" s="49" t="str">
        <f t="shared" si="158"/>
        <v/>
      </c>
      <c r="Z481" s="49" t="str">
        <f t="shared" si="159"/>
        <v/>
      </c>
      <c r="AA481" s="49" t="str">
        <f t="shared" si="160"/>
        <v/>
      </c>
    </row>
    <row r="482" spans="2:27" ht="12.75" customHeight="1">
      <c r="B482" s="17" t="str">
        <f t="shared" si="161"/>
        <v/>
      </c>
      <c r="C482" s="17" t="str">
        <f>IF(F482="","",INT((F482-SUM(MOD(DATE(YEAR(F482-MOD(F482-2,7)+3),1,2),{1E+99;7})*{1;-1})+5)/7))</f>
        <v/>
      </c>
      <c r="D482" s="18" t="str">
        <f t="shared" si="162"/>
        <v/>
      </c>
      <c r="E482" s="17" t="str">
        <f t="shared" si="168"/>
        <v/>
      </c>
      <c r="F482" s="10"/>
      <c r="G482" s="39" t="s">
        <v>70</v>
      </c>
      <c r="H482" s="21" t="str">
        <f t="shared" si="169"/>
        <v/>
      </c>
      <c r="I482" s="20" t="str">
        <f t="shared" si="163"/>
        <v/>
      </c>
      <c r="J482" s="19" t="str">
        <f t="shared" si="150"/>
        <v/>
      </c>
      <c r="K482" s="11" t="str">
        <f t="shared" si="151"/>
        <v/>
      </c>
      <c r="L482" s="11" t="str">
        <f t="shared" si="152"/>
        <v/>
      </c>
      <c r="M482" s="11" t="str">
        <f t="shared" si="153"/>
        <v/>
      </c>
      <c r="N482" s="11" t="str">
        <f t="shared" si="154"/>
        <v/>
      </c>
      <c r="O482" s="11" t="str">
        <f t="shared" si="155"/>
        <v/>
      </c>
      <c r="P482" s="11" t="str">
        <f t="shared" si="164"/>
        <v/>
      </c>
      <c r="Q482" s="11" t="str">
        <f t="shared" si="165"/>
        <v/>
      </c>
      <c r="R482" s="11" t="str">
        <f t="shared" si="166"/>
        <v/>
      </c>
      <c r="S482" s="11"/>
      <c r="T482" s="73" t="str">
        <f t="shared" si="156"/>
        <v/>
      </c>
      <c r="U482" s="73" t="str">
        <f t="shared" si="157"/>
        <v/>
      </c>
      <c r="V482" s="20" t="str">
        <f t="shared" si="170"/>
        <v/>
      </c>
      <c r="X482" s="49" t="str">
        <f t="shared" si="167"/>
        <v/>
      </c>
      <c r="Y482" s="49" t="str">
        <f t="shared" si="158"/>
        <v/>
      </c>
      <c r="Z482" s="49" t="str">
        <f t="shared" si="159"/>
        <v/>
      </c>
      <c r="AA482" s="49" t="str">
        <f t="shared" si="160"/>
        <v/>
      </c>
    </row>
    <row r="483" spans="2:27" ht="12.75" customHeight="1">
      <c r="B483" s="17" t="str">
        <f t="shared" si="161"/>
        <v/>
      </c>
      <c r="C483" s="17" t="str">
        <f>IF(F483="","",INT((F483-SUM(MOD(DATE(YEAR(F483-MOD(F483-2,7)+3),1,2),{1E+99;7})*{1;-1})+5)/7))</f>
        <v/>
      </c>
      <c r="D483" s="18" t="str">
        <f t="shared" si="162"/>
        <v/>
      </c>
      <c r="E483" s="17" t="str">
        <f t="shared" si="168"/>
        <v/>
      </c>
      <c r="F483" s="10"/>
      <c r="G483" s="39" t="s">
        <v>70</v>
      </c>
      <c r="H483" s="21" t="str">
        <f t="shared" si="169"/>
        <v/>
      </c>
      <c r="I483" s="20" t="str">
        <f t="shared" si="163"/>
        <v/>
      </c>
      <c r="J483" s="19" t="str">
        <f t="shared" ref="J483:J509" si="171">IF(F483="","",IF(X483="","",H483+X483))</f>
        <v/>
      </c>
      <c r="K483" s="11" t="str">
        <f t="shared" ref="K483:K509" si="172">IF(G483="Ritcode","",VLOOKUP(G483,TabelStandaardRitten,2,FALSE))</f>
        <v/>
      </c>
      <c r="L483" s="11" t="str">
        <f t="shared" ref="L483:L509" si="173">IF(G483="Ritcode","",VLOOKUP(G483,TabelStandaardRitten,4,FALSE))</f>
        <v/>
      </c>
      <c r="M483" s="11" t="str">
        <f t="shared" ref="M483:M509" si="174">IF(G483="Ritcode","",VLOOKUP(G483,TabelStandaardRitten,5,FALSE))</f>
        <v/>
      </c>
      <c r="N483" s="11" t="str">
        <f t="shared" ref="N483:N509" si="175">IF(G483="Ritcode","",VLOOKUP(G483,TabelStandaardRitten,6,FALSE))</f>
        <v/>
      </c>
      <c r="O483" s="11" t="str">
        <f t="shared" ref="O483:O509" si="176">IF(G483="Ritcode","",VLOOKUP(G483,TabelStandaardRitten,7,FALSE))</f>
        <v/>
      </c>
      <c r="P483" s="11" t="str">
        <f t="shared" si="164"/>
        <v/>
      </c>
      <c r="Q483" s="11" t="str">
        <f t="shared" si="165"/>
        <v/>
      </c>
      <c r="R483" s="11" t="str">
        <f t="shared" si="166"/>
        <v/>
      </c>
      <c r="S483" s="11"/>
      <c r="T483" s="73" t="str">
        <f t="shared" ref="T483:T509" si="177">IF(ISERROR(VLOOKUP(G483,TabelStandaardRitten,11,FALSE)),"",IF(VLOOKUP(G483,TabelStandaardRitten,11,FALSE)=0,"",VLOOKUP(G483,TabelStandaardRitten,11,FALSE)))</f>
        <v/>
      </c>
      <c r="U483" s="73" t="str">
        <f t="shared" ref="U483:U509" si="178">IF(ISERROR(VLOOKUP(G483,TabelStandaardRitten,12,FALSE)),"",IF(VLOOKUP(G483,TabelStandaardRitten,12,FALSE)=0,"",VLOOKUP(G483,TabelStandaardRitten,12,FALSE)))</f>
        <v/>
      </c>
      <c r="V483" s="20" t="str">
        <f t="shared" si="170"/>
        <v/>
      </c>
      <c r="X483" s="49" t="str">
        <f t="shared" si="167"/>
        <v/>
      </c>
      <c r="Y483" s="49" t="str">
        <f t="shared" ref="Y483:Y509" si="179">B483&amp;K483</f>
        <v/>
      </c>
      <c r="Z483" s="49" t="str">
        <f t="shared" ref="Z483:Z509" si="180">B483&amp;T483</f>
        <v/>
      </c>
      <c r="AA483" s="49" t="str">
        <f t="shared" ref="AA483:AA509" si="181">B483&amp;U483</f>
        <v/>
      </c>
    </row>
    <row r="484" spans="2:27" ht="12.75" customHeight="1">
      <c r="B484" s="17" t="str">
        <f t="shared" si="161"/>
        <v/>
      </c>
      <c r="C484" s="17" t="str">
        <f>IF(F484="","",INT((F484-SUM(MOD(DATE(YEAR(F484-MOD(F484-2,7)+3),1,2),{1E+99;7})*{1;-1})+5)/7))</f>
        <v/>
      </c>
      <c r="D484" s="18" t="str">
        <f t="shared" si="162"/>
        <v/>
      </c>
      <c r="E484" s="17" t="str">
        <f t="shared" si="168"/>
        <v/>
      </c>
      <c r="F484" s="10"/>
      <c r="G484" s="39" t="s">
        <v>70</v>
      </c>
      <c r="H484" s="21" t="str">
        <f t="shared" si="169"/>
        <v/>
      </c>
      <c r="I484" s="20" t="str">
        <f t="shared" si="163"/>
        <v/>
      </c>
      <c r="J484" s="19" t="str">
        <f t="shared" si="171"/>
        <v/>
      </c>
      <c r="K484" s="11" t="str">
        <f t="shared" si="172"/>
        <v/>
      </c>
      <c r="L484" s="11" t="str">
        <f t="shared" si="173"/>
        <v/>
      </c>
      <c r="M484" s="11" t="str">
        <f t="shared" si="174"/>
        <v/>
      </c>
      <c r="N484" s="11" t="str">
        <f t="shared" si="175"/>
        <v/>
      </c>
      <c r="O484" s="11" t="str">
        <f t="shared" si="176"/>
        <v/>
      </c>
      <c r="P484" s="11" t="str">
        <f t="shared" si="164"/>
        <v/>
      </c>
      <c r="Q484" s="11" t="str">
        <f t="shared" si="165"/>
        <v/>
      </c>
      <c r="R484" s="11" t="str">
        <f t="shared" si="166"/>
        <v/>
      </c>
      <c r="S484" s="11"/>
      <c r="T484" s="73" t="str">
        <f t="shared" si="177"/>
        <v/>
      </c>
      <c r="U484" s="73" t="str">
        <f t="shared" si="178"/>
        <v/>
      </c>
      <c r="V484" s="20" t="str">
        <f t="shared" si="170"/>
        <v/>
      </c>
      <c r="X484" s="49" t="str">
        <f t="shared" si="167"/>
        <v/>
      </c>
      <c r="Y484" s="49" t="str">
        <f t="shared" si="179"/>
        <v/>
      </c>
      <c r="Z484" s="49" t="str">
        <f t="shared" si="180"/>
        <v/>
      </c>
      <c r="AA484" s="49" t="str">
        <f t="shared" si="181"/>
        <v/>
      </c>
    </row>
    <row r="485" spans="2:27" ht="12.75" customHeight="1">
      <c r="B485" s="17" t="str">
        <f t="shared" si="161"/>
        <v/>
      </c>
      <c r="C485" s="17" t="str">
        <f>IF(F485="","",INT((F485-SUM(MOD(DATE(YEAR(F485-MOD(F485-2,7)+3),1,2),{1E+99;7})*{1;-1})+5)/7))</f>
        <v/>
      </c>
      <c r="D485" s="18" t="str">
        <f t="shared" si="162"/>
        <v/>
      </c>
      <c r="E485" s="17" t="str">
        <f t="shared" si="168"/>
        <v/>
      </c>
      <c r="F485" s="10"/>
      <c r="G485" s="39" t="s">
        <v>70</v>
      </c>
      <c r="H485" s="21" t="str">
        <f t="shared" si="169"/>
        <v/>
      </c>
      <c r="I485" s="20" t="str">
        <f t="shared" si="163"/>
        <v/>
      </c>
      <c r="J485" s="19" t="str">
        <f t="shared" si="171"/>
        <v/>
      </c>
      <c r="K485" s="11" t="str">
        <f t="shared" si="172"/>
        <v/>
      </c>
      <c r="L485" s="11" t="str">
        <f t="shared" si="173"/>
        <v/>
      </c>
      <c r="M485" s="11" t="str">
        <f t="shared" si="174"/>
        <v/>
      </c>
      <c r="N485" s="11" t="str">
        <f t="shared" si="175"/>
        <v/>
      </c>
      <c r="O485" s="11" t="str">
        <f t="shared" si="176"/>
        <v/>
      </c>
      <c r="P485" s="11" t="str">
        <f t="shared" si="164"/>
        <v/>
      </c>
      <c r="Q485" s="11" t="str">
        <f t="shared" si="165"/>
        <v/>
      </c>
      <c r="R485" s="11" t="str">
        <f t="shared" si="166"/>
        <v/>
      </c>
      <c r="S485" s="11"/>
      <c r="T485" s="73" t="str">
        <f t="shared" si="177"/>
        <v/>
      </c>
      <c r="U485" s="73" t="str">
        <f t="shared" si="178"/>
        <v/>
      </c>
      <c r="V485" s="20" t="str">
        <f t="shared" si="170"/>
        <v/>
      </c>
      <c r="X485" s="49" t="str">
        <f t="shared" si="167"/>
        <v/>
      </c>
      <c r="Y485" s="49" t="str">
        <f t="shared" si="179"/>
        <v/>
      </c>
      <c r="Z485" s="49" t="str">
        <f t="shared" si="180"/>
        <v/>
      </c>
      <c r="AA485" s="49" t="str">
        <f t="shared" si="181"/>
        <v/>
      </c>
    </row>
    <row r="486" spans="2:27" ht="12.75" customHeight="1">
      <c r="B486" s="17" t="str">
        <f t="shared" si="161"/>
        <v/>
      </c>
      <c r="C486" s="17" t="str">
        <f>IF(F486="","",INT((F486-SUM(MOD(DATE(YEAR(F486-MOD(F486-2,7)+3),1,2),{1E+99;7})*{1;-1})+5)/7))</f>
        <v/>
      </c>
      <c r="D486" s="18" t="str">
        <f t="shared" si="162"/>
        <v/>
      </c>
      <c r="E486" s="17" t="str">
        <f t="shared" si="168"/>
        <v/>
      </c>
      <c r="F486" s="10"/>
      <c r="G486" s="39" t="s">
        <v>70</v>
      </c>
      <c r="H486" s="21" t="str">
        <f t="shared" si="169"/>
        <v/>
      </c>
      <c r="I486" s="20" t="str">
        <f t="shared" si="163"/>
        <v/>
      </c>
      <c r="J486" s="19" t="str">
        <f t="shared" si="171"/>
        <v/>
      </c>
      <c r="K486" s="11" t="str">
        <f t="shared" si="172"/>
        <v/>
      </c>
      <c r="L486" s="11" t="str">
        <f t="shared" si="173"/>
        <v/>
      </c>
      <c r="M486" s="11" t="str">
        <f t="shared" si="174"/>
        <v/>
      </c>
      <c r="N486" s="11" t="str">
        <f t="shared" si="175"/>
        <v/>
      </c>
      <c r="O486" s="11" t="str">
        <f t="shared" si="176"/>
        <v/>
      </c>
      <c r="P486" s="11" t="str">
        <f t="shared" si="164"/>
        <v/>
      </c>
      <c r="Q486" s="11" t="str">
        <f t="shared" si="165"/>
        <v/>
      </c>
      <c r="R486" s="11" t="str">
        <f t="shared" si="166"/>
        <v/>
      </c>
      <c r="S486" s="11"/>
      <c r="T486" s="73" t="str">
        <f t="shared" si="177"/>
        <v/>
      </c>
      <c r="U486" s="73" t="str">
        <f t="shared" si="178"/>
        <v/>
      </c>
      <c r="V486" s="20" t="str">
        <f t="shared" si="170"/>
        <v/>
      </c>
      <c r="X486" s="49" t="str">
        <f t="shared" si="167"/>
        <v/>
      </c>
      <c r="Y486" s="49" t="str">
        <f t="shared" si="179"/>
        <v/>
      </c>
      <c r="Z486" s="49" t="str">
        <f t="shared" si="180"/>
        <v/>
      </c>
      <c r="AA486" s="49" t="str">
        <f t="shared" si="181"/>
        <v/>
      </c>
    </row>
    <row r="487" spans="2:27" ht="12.75" customHeight="1">
      <c r="B487" s="17" t="str">
        <f t="shared" si="161"/>
        <v/>
      </c>
      <c r="C487" s="17" t="str">
        <f>IF(F487="","",INT((F487-SUM(MOD(DATE(YEAR(F487-MOD(F487-2,7)+3),1,2),{1E+99;7})*{1;-1})+5)/7))</f>
        <v/>
      </c>
      <c r="D487" s="18" t="str">
        <f t="shared" si="162"/>
        <v/>
      </c>
      <c r="E487" s="17" t="str">
        <f t="shared" si="168"/>
        <v/>
      </c>
      <c r="F487" s="10"/>
      <c r="G487" s="39" t="s">
        <v>70</v>
      </c>
      <c r="H487" s="21" t="str">
        <f t="shared" si="169"/>
        <v/>
      </c>
      <c r="I487" s="20" t="str">
        <f t="shared" si="163"/>
        <v/>
      </c>
      <c r="J487" s="19" t="str">
        <f t="shared" si="171"/>
        <v/>
      </c>
      <c r="K487" s="11" t="str">
        <f t="shared" si="172"/>
        <v/>
      </c>
      <c r="L487" s="11" t="str">
        <f t="shared" si="173"/>
        <v/>
      </c>
      <c r="M487" s="11" t="str">
        <f t="shared" si="174"/>
        <v/>
      </c>
      <c r="N487" s="11" t="str">
        <f t="shared" si="175"/>
        <v/>
      </c>
      <c r="O487" s="11" t="str">
        <f t="shared" si="176"/>
        <v/>
      </c>
      <c r="P487" s="11" t="str">
        <f t="shared" si="164"/>
        <v/>
      </c>
      <c r="Q487" s="11" t="str">
        <f t="shared" si="165"/>
        <v/>
      </c>
      <c r="R487" s="11" t="str">
        <f t="shared" si="166"/>
        <v/>
      </c>
      <c r="S487" s="11"/>
      <c r="T487" s="73" t="str">
        <f t="shared" si="177"/>
        <v/>
      </c>
      <c r="U487" s="73" t="str">
        <f t="shared" si="178"/>
        <v/>
      </c>
      <c r="V487" s="20" t="str">
        <f t="shared" si="170"/>
        <v/>
      </c>
      <c r="X487" s="49" t="str">
        <f t="shared" si="167"/>
        <v/>
      </c>
      <c r="Y487" s="49" t="str">
        <f t="shared" si="179"/>
        <v/>
      </c>
      <c r="Z487" s="49" t="str">
        <f t="shared" si="180"/>
        <v/>
      </c>
      <c r="AA487" s="49" t="str">
        <f t="shared" si="181"/>
        <v/>
      </c>
    </row>
    <row r="488" spans="2:27" ht="12.75" customHeight="1">
      <c r="B488" s="17" t="str">
        <f t="shared" si="161"/>
        <v/>
      </c>
      <c r="C488" s="17" t="str">
        <f>IF(F488="","",INT((F488-SUM(MOD(DATE(YEAR(F488-MOD(F488-2,7)+3),1,2),{1E+99;7})*{1;-1})+5)/7))</f>
        <v/>
      </c>
      <c r="D488" s="18" t="str">
        <f t="shared" si="162"/>
        <v/>
      </c>
      <c r="E488" s="17" t="str">
        <f t="shared" si="168"/>
        <v/>
      </c>
      <c r="F488" s="10"/>
      <c r="G488" s="39" t="s">
        <v>70</v>
      </c>
      <c r="H488" s="21" t="str">
        <f t="shared" si="169"/>
        <v/>
      </c>
      <c r="I488" s="20" t="str">
        <f t="shared" si="163"/>
        <v/>
      </c>
      <c r="J488" s="19" t="str">
        <f t="shared" si="171"/>
        <v/>
      </c>
      <c r="K488" s="11" t="str">
        <f t="shared" si="172"/>
        <v/>
      </c>
      <c r="L488" s="11" t="str">
        <f t="shared" si="173"/>
        <v/>
      </c>
      <c r="M488" s="11" t="str">
        <f t="shared" si="174"/>
        <v/>
      </c>
      <c r="N488" s="11" t="str">
        <f t="shared" si="175"/>
        <v/>
      </c>
      <c r="O488" s="11" t="str">
        <f t="shared" si="176"/>
        <v/>
      </c>
      <c r="P488" s="11" t="str">
        <f t="shared" si="164"/>
        <v/>
      </c>
      <c r="Q488" s="11" t="str">
        <f t="shared" si="165"/>
        <v/>
      </c>
      <c r="R488" s="11" t="str">
        <f t="shared" si="166"/>
        <v/>
      </c>
      <c r="S488" s="11"/>
      <c r="T488" s="73" t="str">
        <f t="shared" si="177"/>
        <v/>
      </c>
      <c r="U488" s="73" t="str">
        <f t="shared" si="178"/>
        <v/>
      </c>
      <c r="V488" s="20" t="str">
        <f t="shared" si="170"/>
        <v/>
      </c>
      <c r="X488" s="49" t="str">
        <f t="shared" si="167"/>
        <v/>
      </c>
      <c r="Y488" s="49" t="str">
        <f t="shared" si="179"/>
        <v/>
      </c>
      <c r="Z488" s="49" t="str">
        <f t="shared" si="180"/>
        <v/>
      </c>
      <c r="AA488" s="49" t="str">
        <f t="shared" si="181"/>
        <v/>
      </c>
    </row>
    <row r="489" spans="2:27" ht="12.75" customHeight="1">
      <c r="B489" s="17" t="str">
        <f t="shared" si="161"/>
        <v/>
      </c>
      <c r="C489" s="17" t="str">
        <f>IF(F489="","",INT((F489-SUM(MOD(DATE(YEAR(F489-MOD(F489-2,7)+3),1,2),{1E+99;7})*{1;-1})+5)/7))</f>
        <v/>
      </c>
      <c r="D489" s="18" t="str">
        <f t="shared" si="162"/>
        <v/>
      </c>
      <c r="E489" s="17" t="str">
        <f t="shared" si="168"/>
        <v/>
      </c>
      <c r="F489" s="10"/>
      <c r="G489" s="39" t="s">
        <v>70</v>
      </c>
      <c r="H489" s="21" t="str">
        <f t="shared" si="169"/>
        <v/>
      </c>
      <c r="I489" s="20" t="str">
        <f t="shared" si="163"/>
        <v/>
      </c>
      <c r="J489" s="19" t="str">
        <f t="shared" si="171"/>
        <v/>
      </c>
      <c r="K489" s="11" t="str">
        <f t="shared" si="172"/>
        <v/>
      </c>
      <c r="L489" s="11" t="str">
        <f t="shared" si="173"/>
        <v/>
      </c>
      <c r="M489" s="11" t="str">
        <f t="shared" si="174"/>
        <v/>
      </c>
      <c r="N489" s="11" t="str">
        <f t="shared" si="175"/>
        <v/>
      </c>
      <c r="O489" s="11" t="str">
        <f t="shared" si="176"/>
        <v/>
      </c>
      <c r="P489" s="11" t="str">
        <f t="shared" si="164"/>
        <v/>
      </c>
      <c r="Q489" s="11" t="str">
        <f t="shared" si="165"/>
        <v/>
      </c>
      <c r="R489" s="11" t="str">
        <f t="shared" si="166"/>
        <v/>
      </c>
      <c r="S489" s="11"/>
      <c r="T489" s="73" t="str">
        <f t="shared" si="177"/>
        <v/>
      </c>
      <c r="U489" s="73" t="str">
        <f t="shared" si="178"/>
        <v/>
      </c>
      <c r="V489" s="20" t="str">
        <f t="shared" si="170"/>
        <v/>
      </c>
      <c r="X489" s="49" t="str">
        <f t="shared" si="167"/>
        <v/>
      </c>
      <c r="Y489" s="49" t="str">
        <f t="shared" si="179"/>
        <v/>
      </c>
      <c r="Z489" s="49" t="str">
        <f t="shared" si="180"/>
        <v/>
      </c>
      <c r="AA489" s="49" t="str">
        <f t="shared" si="181"/>
        <v/>
      </c>
    </row>
    <row r="490" spans="2:27" ht="12.75" customHeight="1">
      <c r="B490" s="17" t="str">
        <f t="shared" si="161"/>
        <v/>
      </c>
      <c r="C490" s="17" t="str">
        <f>IF(F490="","",INT((F490-SUM(MOD(DATE(YEAR(F490-MOD(F490-2,7)+3),1,2),{1E+99;7})*{1;-1})+5)/7))</f>
        <v/>
      </c>
      <c r="D490" s="18" t="str">
        <f t="shared" si="162"/>
        <v/>
      </c>
      <c r="E490" s="17" t="str">
        <f t="shared" si="168"/>
        <v/>
      </c>
      <c r="F490" s="10"/>
      <c r="G490" s="39" t="s">
        <v>70</v>
      </c>
      <c r="H490" s="21" t="str">
        <f t="shared" si="169"/>
        <v/>
      </c>
      <c r="I490" s="20" t="str">
        <f t="shared" si="163"/>
        <v/>
      </c>
      <c r="J490" s="19" t="str">
        <f t="shared" si="171"/>
        <v/>
      </c>
      <c r="K490" s="11" t="str">
        <f t="shared" si="172"/>
        <v/>
      </c>
      <c r="L490" s="11" t="str">
        <f t="shared" si="173"/>
        <v/>
      </c>
      <c r="M490" s="11" t="str">
        <f t="shared" si="174"/>
        <v/>
      </c>
      <c r="N490" s="11" t="str">
        <f t="shared" si="175"/>
        <v/>
      </c>
      <c r="O490" s="11" t="str">
        <f t="shared" si="176"/>
        <v/>
      </c>
      <c r="P490" s="11" t="str">
        <f t="shared" si="164"/>
        <v/>
      </c>
      <c r="Q490" s="11" t="str">
        <f t="shared" si="165"/>
        <v/>
      </c>
      <c r="R490" s="11" t="str">
        <f t="shared" si="166"/>
        <v/>
      </c>
      <c r="S490" s="11"/>
      <c r="T490" s="73" t="str">
        <f t="shared" si="177"/>
        <v/>
      </c>
      <c r="U490" s="73" t="str">
        <f t="shared" si="178"/>
        <v/>
      </c>
      <c r="V490" s="20" t="str">
        <f t="shared" si="170"/>
        <v/>
      </c>
      <c r="X490" s="49" t="str">
        <f t="shared" si="167"/>
        <v/>
      </c>
      <c r="Y490" s="49" t="str">
        <f t="shared" si="179"/>
        <v/>
      </c>
      <c r="Z490" s="49" t="str">
        <f t="shared" si="180"/>
        <v/>
      </c>
      <c r="AA490" s="49" t="str">
        <f t="shared" si="181"/>
        <v/>
      </c>
    </row>
    <row r="491" spans="2:27" ht="12.75" customHeight="1">
      <c r="B491" s="17" t="str">
        <f t="shared" si="161"/>
        <v/>
      </c>
      <c r="C491" s="17" t="str">
        <f>IF(F491="","",INT((F491-SUM(MOD(DATE(YEAR(F491-MOD(F491-2,7)+3),1,2),{1E+99;7})*{1;-1})+5)/7))</f>
        <v/>
      </c>
      <c r="D491" s="18" t="str">
        <f t="shared" si="162"/>
        <v/>
      </c>
      <c r="E491" s="17" t="str">
        <f t="shared" si="168"/>
        <v/>
      </c>
      <c r="F491" s="10"/>
      <c r="G491" s="39" t="s">
        <v>70</v>
      </c>
      <c r="H491" s="21" t="str">
        <f t="shared" si="169"/>
        <v/>
      </c>
      <c r="I491" s="20" t="str">
        <f t="shared" si="163"/>
        <v/>
      </c>
      <c r="J491" s="19" t="str">
        <f t="shared" si="171"/>
        <v/>
      </c>
      <c r="K491" s="11" t="str">
        <f t="shared" si="172"/>
        <v/>
      </c>
      <c r="L491" s="11" t="str">
        <f t="shared" si="173"/>
        <v/>
      </c>
      <c r="M491" s="11" t="str">
        <f t="shared" si="174"/>
        <v/>
      </c>
      <c r="N491" s="11" t="str">
        <f t="shared" si="175"/>
        <v/>
      </c>
      <c r="O491" s="11" t="str">
        <f t="shared" si="176"/>
        <v/>
      </c>
      <c r="P491" s="11" t="str">
        <f t="shared" si="164"/>
        <v/>
      </c>
      <c r="Q491" s="11" t="str">
        <f t="shared" si="165"/>
        <v/>
      </c>
      <c r="R491" s="11" t="str">
        <f t="shared" si="166"/>
        <v/>
      </c>
      <c r="S491" s="11"/>
      <c r="T491" s="73" t="str">
        <f t="shared" si="177"/>
        <v/>
      </c>
      <c r="U491" s="73" t="str">
        <f t="shared" si="178"/>
        <v/>
      </c>
      <c r="V491" s="20" t="str">
        <f t="shared" si="170"/>
        <v/>
      </c>
      <c r="X491" s="49" t="str">
        <f t="shared" si="167"/>
        <v/>
      </c>
      <c r="Y491" s="49" t="str">
        <f t="shared" si="179"/>
        <v/>
      </c>
      <c r="Z491" s="49" t="str">
        <f t="shared" si="180"/>
        <v/>
      </c>
      <c r="AA491" s="49" t="str">
        <f t="shared" si="181"/>
        <v/>
      </c>
    </row>
    <row r="492" spans="2:27" ht="12.75" customHeight="1">
      <c r="B492" s="17" t="str">
        <f t="shared" si="161"/>
        <v/>
      </c>
      <c r="C492" s="17" t="str">
        <f>IF(F492="","",INT((F492-SUM(MOD(DATE(YEAR(F492-MOD(F492-2,7)+3),1,2),{1E+99;7})*{1;-1})+5)/7))</f>
        <v/>
      </c>
      <c r="D492" s="18" t="str">
        <f t="shared" si="162"/>
        <v/>
      </c>
      <c r="E492" s="17" t="str">
        <f t="shared" si="168"/>
        <v/>
      </c>
      <c r="F492" s="10"/>
      <c r="G492" s="39" t="s">
        <v>70</v>
      </c>
      <c r="H492" s="21" t="str">
        <f t="shared" si="169"/>
        <v/>
      </c>
      <c r="I492" s="20" t="str">
        <f t="shared" si="163"/>
        <v/>
      </c>
      <c r="J492" s="19" t="str">
        <f t="shared" si="171"/>
        <v/>
      </c>
      <c r="K492" s="11" t="str">
        <f t="shared" si="172"/>
        <v/>
      </c>
      <c r="L492" s="11" t="str">
        <f t="shared" si="173"/>
        <v/>
      </c>
      <c r="M492" s="11" t="str">
        <f t="shared" si="174"/>
        <v/>
      </c>
      <c r="N492" s="11" t="str">
        <f t="shared" si="175"/>
        <v/>
      </c>
      <c r="O492" s="11" t="str">
        <f t="shared" si="176"/>
        <v/>
      </c>
      <c r="P492" s="11" t="str">
        <f t="shared" si="164"/>
        <v/>
      </c>
      <c r="Q492" s="11" t="str">
        <f t="shared" si="165"/>
        <v/>
      </c>
      <c r="R492" s="11" t="str">
        <f t="shared" si="166"/>
        <v/>
      </c>
      <c r="S492" s="11"/>
      <c r="T492" s="73" t="str">
        <f t="shared" si="177"/>
        <v/>
      </c>
      <c r="U492" s="73" t="str">
        <f t="shared" si="178"/>
        <v/>
      </c>
      <c r="V492" s="20" t="str">
        <f t="shared" si="170"/>
        <v/>
      </c>
      <c r="X492" s="49" t="str">
        <f t="shared" si="167"/>
        <v/>
      </c>
      <c r="Y492" s="49" t="str">
        <f t="shared" si="179"/>
        <v/>
      </c>
      <c r="Z492" s="49" t="str">
        <f t="shared" si="180"/>
        <v/>
      </c>
      <c r="AA492" s="49" t="str">
        <f t="shared" si="181"/>
        <v/>
      </c>
    </row>
    <row r="493" spans="2:27" ht="12.75" customHeight="1">
      <c r="B493" s="17" t="str">
        <f t="shared" si="161"/>
        <v/>
      </c>
      <c r="C493" s="17" t="str">
        <f>IF(F493="","",INT((F493-SUM(MOD(DATE(YEAR(F493-MOD(F493-2,7)+3),1,2),{1E+99;7})*{1;-1})+5)/7))</f>
        <v/>
      </c>
      <c r="D493" s="18" t="str">
        <f t="shared" si="162"/>
        <v/>
      </c>
      <c r="E493" s="17" t="str">
        <f t="shared" si="168"/>
        <v/>
      </c>
      <c r="F493" s="10"/>
      <c r="G493" s="39" t="s">
        <v>70</v>
      </c>
      <c r="H493" s="21" t="str">
        <f t="shared" si="169"/>
        <v/>
      </c>
      <c r="I493" s="20" t="str">
        <f t="shared" si="163"/>
        <v/>
      </c>
      <c r="J493" s="19" t="str">
        <f t="shared" si="171"/>
        <v/>
      </c>
      <c r="K493" s="11" t="str">
        <f t="shared" si="172"/>
        <v/>
      </c>
      <c r="L493" s="11" t="str">
        <f t="shared" si="173"/>
        <v/>
      </c>
      <c r="M493" s="11" t="str">
        <f t="shared" si="174"/>
        <v/>
      </c>
      <c r="N493" s="11" t="str">
        <f t="shared" si="175"/>
        <v/>
      </c>
      <c r="O493" s="11" t="str">
        <f t="shared" si="176"/>
        <v/>
      </c>
      <c r="P493" s="11" t="str">
        <f t="shared" si="164"/>
        <v/>
      </c>
      <c r="Q493" s="11" t="str">
        <f t="shared" si="165"/>
        <v/>
      </c>
      <c r="R493" s="11" t="str">
        <f t="shared" si="166"/>
        <v/>
      </c>
      <c r="S493" s="11"/>
      <c r="T493" s="73" t="str">
        <f t="shared" si="177"/>
        <v/>
      </c>
      <c r="U493" s="73" t="str">
        <f t="shared" si="178"/>
        <v/>
      </c>
      <c r="V493" s="20" t="str">
        <f t="shared" si="170"/>
        <v/>
      </c>
      <c r="X493" s="49" t="str">
        <f t="shared" si="167"/>
        <v/>
      </c>
      <c r="Y493" s="49" t="str">
        <f t="shared" si="179"/>
        <v/>
      </c>
      <c r="Z493" s="49" t="str">
        <f t="shared" si="180"/>
        <v/>
      </c>
      <c r="AA493" s="49" t="str">
        <f t="shared" si="181"/>
        <v/>
      </c>
    </row>
    <row r="494" spans="2:27" ht="12.75" customHeight="1">
      <c r="B494" s="17" t="str">
        <f t="shared" si="161"/>
        <v/>
      </c>
      <c r="C494" s="17" t="str">
        <f>IF(F494="","",INT((F494-SUM(MOD(DATE(YEAR(F494-MOD(F494-2,7)+3),1,2),{1E+99;7})*{1;-1})+5)/7))</f>
        <v/>
      </c>
      <c r="D494" s="18" t="str">
        <f t="shared" si="162"/>
        <v/>
      </c>
      <c r="E494" s="17" t="str">
        <f t="shared" si="168"/>
        <v/>
      </c>
      <c r="F494" s="10"/>
      <c r="G494" s="39" t="s">
        <v>70</v>
      </c>
      <c r="H494" s="21" t="str">
        <f t="shared" si="169"/>
        <v/>
      </c>
      <c r="I494" s="20" t="str">
        <f t="shared" si="163"/>
        <v/>
      </c>
      <c r="J494" s="19" t="str">
        <f t="shared" si="171"/>
        <v/>
      </c>
      <c r="K494" s="11" t="str">
        <f t="shared" si="172"/>
        <v/>
      </c>
      <c r="L494" s="11" t="str">
        <f t="shared" si="173"/>
        <v/>
      </c>
      <c r="M494" s="11" t="str">
        <f t="shared" si="174"/>
        <v/>
      </c>
      <c r="N494" s="11" t="str">
        <f t="shared" si="175"/>
        <v/>
      </c>
      <c r="O494" s="11" t="str">
        <f t="shared" si="176"/>
        <v/>
      </c>
      <c r="P494" s="11" t="str">
        <f t="shared" si="164"/>
        <v/>
      </c>
      <c r="Q494" s="11" t="str">
        <f t="shared" si="165"/>
        <v/>
      </c>
      <c r="R494" s="11" t="str">
        <f t="shared" si="166"/>
        <v/>
      </c>
      <c r="S494" s="11"/>
      <c r="T494" s="73" t="str">
        <f t="shared" si="177"/>
        <v/>
      </c>
      <c r="U494" s="73" t="str">
        <f t="shared" si="178"/>
        <v/>
      </c>
      <c r="V494" s="20" t="str">
        <f t="shared" si="170"/>
        <v/>
      </c>
      <c r="X494" s="49" t="str">
        <f t="shared" si="167"/>
        <v/>
      </c>
      <c r="Y494" s="49" t="str">
        <f t="shared" si="179"/>
        <v/>
      </c>
      <c r="Z494" s="49" t="str">
        <f t="shared" si="180"/>
        <v/>
      </c>
      <c r="AA494" s="49" t="str">
        <f t="shared" si="181"/>
        <v/>
      </c>
    </row>
    <row r="495" spans="2:27" ht="12.75" customHeight="1">
      <c r="B495" s="17" t="str">
        <f t="shared" si="161"/>
        <v/>
      </c>
      <c r="C495" s="17" t="str">
        <f>IF(F495="","",INT((F495-SUM(MOD(DATE(YEAR(F495-MOD(F495-2,7)+3),1,2),{1E+99;7})*{1;-1})+5)/7))</f>
        <v/>
      </c>
      <c r="D495" s="18" t="str">
        <f t="shared" si="162"/>
        <v/>
      </c>
      <c r="E495" s="17" t="str">
        <f t="shared" si="168"/>
        <v/>
      </c>
      <c r="F495" s="10"/>
      <c r="G495" s="39" t="s">
        <v>70</v>
      </c>
      <c r="H495" s="21" t="str">
        <f t="shared" si="169"/>
        <v/>
      </c>
      <c r="I495" s="20" t="str">
        <f t="shared" si="163"/>
        <v/>
      </c>
      <c r="J495" s="19" t="str">
        <f t="shared" si="171"/>
        <v/>
      </c>
      <c r="K495" s="11" t="str">
        <f t="shared" si="172"/>
        <v/>
      </c>
      <c r="L495" s="11" t="str">
        <f t="shared" si="173"/>
        <v/>
      </c>
      <c r="M495" s="11" t="str">
        <f t="shared" si="174"/>
        <v/>
      </c>
      <c r="N495" s="11" t="str">
        <f t="shared" si="175"/>
        <v/>
      </c>
      <c r="O495" s="11" t="str">
        <f t="shared" si="176"/>
        <v/>
      </c>
      <c r="P495" s="11" t="str">
        <f t="shared" si="164"/>
        <v/>
      </c>
      <c r="Q495" s="11" t="str">
        <f t="shared" si="165"/>
        <v/>
      </c>
      <c r="R495" s="11" t="str">
        <f t="shared" si="166"/>
        <v/>
      </c>
      <c r="S495" s="11"/>
      <c r="T495" s="73" t="str">
        <f t="shared" si="177"/>
        <v/>
      </c>
      <c r="U495" s="73" t="str">
        <f t="shared" si="178"/>
        <v/>
      </c>
      <c r="V495" s="20" t="str">
        <f t="shared" si="170"/>
        <v/>
      </c>
      <c r="X495" s="49" t="str">
        <f t="shared" si="167"/>
        <v/>
      </c>
      <c r="Y495" s="49" t="str">
        <f t="shared" si="179"/>
        <v/>
      </c>
      <c r="Z495" s="49" t="str">
        <f t="shared" si="180"/>
        <v/>
      </c>
      <c r="AA495" s="49" t="str">
        <f t="shared" si="181"/>
        <v/>
      </c>
    </row>
    <row r="496" spans="2:27" ht="12.75" customHeight="1">
      <c r="B496" s="17" t="str">
        <f t="shared" si="161"/>
        <v/>
      </c>
      <c r="C496" s="17" t="str">
        <f>IF(F496="","",INT((F496-SUM(MOD(DATE(YEAR(F496-MOD(F496-2,7)+3),1,2),{1E+99;7})*{1;-1})+5)/7))</f>
        <v/>
      </c>
      <c r="D496" s="18" t="str">
        <f t="shared" si="162"/>
        <v/>
      </c>
      <c r="E496" s="17" t="str">
        <f t="shared" si="168"/>
        <v/>
      </c>
      <c r="F496" s="10"/>
      <c r="G496" s="39" t="s">
        <v>70</v>
      </c>
      <c r="H496" s="21" t="str">
        <f t="shared" si="169"/>
        <v/>
      </c>
      <c r="I496" s="20" t="str">
        <f t="shared" si="163"/>
        <v/>
      </c>
      <c r="J496" s="19" t="str">
        <f t="shared" si="171"/>
        <v/>
      </c>
      <c r="K496" s="11" t="str">
        <f t="shared" si="172"/>
        <v/>
      </c>
      <c r="L496" s="11" t="str">
        <f t="shared" si="173"/>
        <v/>
      </c>
      <c r="M496" s="11" t="str">
        <f t="shared" si="174"/>
        <v/>
      </c>
      <c r="N496" s="11" t="str">
        <f t="shared" si="175"/>
        <v/>
      </c>
      <c r="O496" s="11" t="str">
        <f t="shared" si="176"/>
        <v/>
      </c>
      <c r="P496" s="11" t="str">
        <f t="shared" si="164"/>
        <v/>
      </c>
      <c r="Q496" s="11" t="str">
        <f t="shared" si="165"/>
        <v/>
      </c>
      <c r="R496" s="11" t="str">
        <f t="shared" si="166"/>
        <v/>
      </c>
      <c r="S496" s="11"/>
      <c r="T496" s="73" t="str">
        <f t="shared" si="177"/>
        <v/>
      </c>
      <c r="U496" s="73" t="str">
        <f t="shared" si="178"/>
        <v/>
      </c>
      <c r="V496" s="20" t="str">
        <f t="shared" si="170"/>
        <v/>
      </c>
      <c r="X496" s="49" t="str">
        <f t="shared" si="167"/>
        <v/>
      </c>
      <c r="Y496" s="49" t="str">
        <f t="shared" si="179"/>
        <v/>
      </c>
      <c r="Z496" s="49" t="str">
        <f t="shared" si="180"/>
        <v/>
      </c>
      <c r="AA496" s="49" t="str">
        <f t="shared" si="181"/>
        <v/>
      </c>
    </row>
    <row r="497" spans="2:27" ht="12.75" customHeight="1">
      <c r="B497" s="17" t="str">
        <f t="shared" si="161"/>
        <v/>
      </c>
      <c r="C497" s="17" t="str">
        <f>IF(F497="","",INT((F497-SUM(MOD(DATE(YEAR(F497-MOD(F497-2,7)+3),1,2),{1E+99;7})*{1;-1})+5)/7))</f>
        <v/>
      </c>
      <c r="D497" s="18" t="str">
        <f t="shared" si="162"/>
        <v/>
      </c>
      <c r="E497" s="17" t="str">
        <f t="shared" si="168"/>
        <v/>
      </c>
      <c r="F497" s="10"/>
      <c r="G497" s="39" t="s">
        <v>70</v>
      </c>
      <c r="H497" s="21" t="str">
        <f t="shared" si="169"/>
        <v/>
      </c>
      <c r="I497" s="20" t="str">
        <f t="shared" si="163"/>
        <v/>
      </c>
      <c r="J497" s="19" t="str">
        <f t="shared" si="171"/>
        <v/>
      </c>
      <c r="K497" s="11" t="str">
        <f t="shared" si="172"/>
        <v/>
      </c>
      <c r="L497" s="11" t="str">
        <f t="shared" si="173"/>
        <v/>
      </c>
      <c r="M497" s="11" t="str">
        <f t="shared" si="174"/>
        <v/>
      </c>
      <c r="N497" s="11" t="str">
        <f t="shared" si="175"/>
        <v/>
      </c>
      <c r="O497" s="11" t="str">
        <f t="shared" si="176"/>
        <v/>
      </c>
      <c r="P497" s="11" t="str">
        <f t="shared" si="164"/>
        <v/>
      </c>
      <c r="Q497" s="11" t="str">
        <f t="shared" si="165"/>
        <v/>
      </c>
      <c r="R497" s="11" t="str">
        <f t="shared" si="166"/>
        <v/>
      </c>
      <c r="S497" s="11"/>
      <c r="T497" s="73" t="str">
        <f t="shared" si="177"/>
        <v/>
      </c>
      <c r="U497" s="73" t="str">
        <f t="shared" si="178"/>
        <v/>
      </c>
      <c r="V497" s="20" t="str">
        <f t="shared" si="170"/>
        <v/>
      </c>
      <c r="X497" s="49" t="str">
        <f t="shared" si="167"/>
        <v/>
      </c>
      <c r="Y497" s="49" t="str">
        <f t="shared" si="179"/>
        <v/>
      </c>
      <c r="Z497" s="49" t="str">
        <f t="shared" si="180"/>
        <v/>
      </c>
      <c r="AA497" s="49" t="str">
        <f t="shared" si="181"/>
        <v/>
      </c>
    </row>
    <row r="498" spans="2:27" ht="12.75" customHeight="1">
      <c r="B498" s="17" t="str">
        <f t="shared" si="161"/>
        <v/>
      </c>
      <c r="C498" s="17" t="str">
        <f>IF(F498="","",INT((F498-SUM(MOD(DATE(YEAR(F498-MOD(F498-2,7)+3),1,2),{1E+99;7})*{1;-1})+5)/7))</f>
        <v/>
      </c>
      <c r="D498" s="18" t="str">
        <f t="shared" si="162"/>
        <v/>
      </c>
      <c r="E498" s="17" t="str">
        <f t="shared" si="168"/>
        <v/>
      </c>
      <c r="F498" s="10"/>
      <c r="G498" s="39" t="s">
        <v>70</v>
      </c>
      <c r="H498" s="21" t="str">
        <f t="shared" si="169"/>
        <v/>
      </c>
      <c r="I498" s="20" t="str">
        <f t="shared" si="163"/>
        <v/>
      </c>
      <c r="J498" s="19" t="str">
        <f t="shared" si="171"/>
        <v/>
      </c>
      <c r="K498" s="11" t="str">
        <f t="shared" si="172"/>
        <v/>
      </c>
      <c r="L498" s="11" t="str">
        <f t="shared" si="173"/>
        <v/>
      </c>
      <c r="M498" s="11" t="str">
        <f t="shared" si="174"/>
        <v/>
      </c>
      <c r="N498" s="11" t="str">
        <f t="shared" si="175"/>
        <v/>
      </c>
      <c r="O498" s="11" t="str">
        <f t="shared" si="176"/>
        <v/>
      </c>
      <c r="P498" s="11" t="str">
        <f t="shared" si="164"/>
        <v/>
      </c>
      <c r="Q498" s="11" t="str">
        <f t="shared" si="165"/>
        <v/>
      </c>
      <c r="R498" s="11" t="str">
        <f t="shared" si="166"/>
        <v/>
      </c>
      <c r="S498" s="11"/>
      <c r="T498" s="73" t="str">
        <f t="shared" si="177"/>
        <v/>
      </c>
      <c r="U498" s="73" t="str">
        <f t="shared" si="178"/>
        <v/>
      </c>
      <c r="V498" s="20" t="str">
        <f t="shared" si="170"/>
        <v/>
      </c>
      <c r="X498" s="49" t="str">
        <f t="shared" si="167"/>
        <v/>
      </c>
      <c r="Y498" s="49" t="str">
        <f t="shared" si="179"/>
        <v/>
      </c>
      <c r="Z498" s="49" t="str">
        <f t="shared" si="180"/>
        <v/>
      </c>
      <c r="AA498" s="49" t="str">
        <f t="shared" si="181"/>
        <v/>
      </c>
    </row>
    <row r="499" spans="2:27" ht="12.75" customHeight="1">
      <c r="B499" s="17" t="str">
        <f t="shared" si="161"/>
        <v/>
      </c>
      <c r="C499" s="17" t="str">
        <f>IF(F499="","",INT((F499-SUM(MOD(DATE(YEAR(F499-MOD(F499-2,7)+3),1,2),{1E+99;7})*{1;-1})+5)/7))</f>
        <v/>
      </c>
      <c r="D499" s="18" t="str">
        <f t="shared" si="162"/>
        <v/>
      </c>
      <c r="E499" s="17" t="str">
        <f t="shared" si="168"/>
        <v/>
      </c>
      <c r="F499" s="10"/>
      <c r="G499" s="39" t="s">
        <v>70</v>
      </c>
      <c r="H499" s="21" t="str">
        <f t="shared" si="169"/>
        <v/>
      </c>
      <c r="I499" s="20" t="str">
        <f t="shared" si="163"/>
        <v/>
      </c>
      <c r="J499" s="19" t="str">
        <f t="shared" si="171"/>
        <v/>
      </c>
      <c r="K499" s="11" t="str">
        <f t="shared" si="172"/>
        <v/>
      </c>
      <c r="L499" s="11" t="str">
        <f t="shared" si="173"/>
        <v/>
      </c>
      <c r="M499" s="11" t="str">
        <f t="shared" si="174"/>
        <v/>
      </c>
      <c r="N499" s="11" t="str">
        <f t="shared" si="175"/>
        <v/>
      </c>
      <c r="O499" s="11" t="str">
        <f t="shared" si="176"/>
        <v/>
      </c>
      <c r="P499" s="11" t="str">
        <f t="shared" si="164"/>
        <v/>
      </c>
      <c r="Q499" s="11" t="str">
        <f t="shared" si="165"/>
        <v/>
      </c>
      <c r="R499" s="11" t="str">
        <f t="shared" si="166"/>
        <v/>
      </c>
      <c r="S499" s="11"/>
      <c r="T499" s="73" t="str">
        <f t="shared" si="177"/>
        <v/>
      </c>
      <c r="U499" s="73" t="str">
        <f t="shared" si="178"/>
        <v/>
      </c>
      <c r="V499" s="20" t="str">
        <f t="shared" si="170"/>
        <v/>
      </c>
      <c r="X499" s="49" t="str">
        <f t="shared" si="167"/>
        <v/>
      </c>
      <c r="Y499" s="49" t="str">
        <f t="shared" si="179"/>
        <v/>
      </c>
      <c r="Z499" s="49" t="str">
        <f t="shared" si="180"/>
        <v/>
      </c>
      <c r="AA499" s="49" t="str">
        <f t="shared" si="181"/>
        <v/>
      </c>
    </row>
    <row r="500" spans="2:27" ht="12.75" customHeight="1">
      <c r="B500" s="17" t="str">
        <f t="shared" si="161"/>
        <v/>
      </c>
      <c r="C500" s="17" t="str">
        <f>IF(F500="","",INT((F500-SUM(MOD(DATE(YEAR(F500-MOD(F500-2,7)+3),1,2),{1E+99;7})*{1;-1})+5)/7))</f>
        <v/>
      </c>
      <c r="D500" s="18" t="str">
        <f t="shared" si="162"/>
        <v/>
      </c>
      <c r="E500" s="17" t="str">
        <f t="shared" si="168"/>
        <v/>
      </c>
      <c r="F500" s="10"/>
      <c r="G500" s="39" t="s">
        <v>70</v>
      </c>
      <c r="H500" s="21" t="str">
        <f t="shared" si="169"/>
        <v/>
      </c>
      <c r="I500" s="20" t="str">
        <f t="shared" si="163"/>
        <v/>
      </c>
      <c r="J500" s="19" t="str">
        <f t="shared" si="171"/>
        <v/>
      </c>
      <c r="K500" s="11" t="str">
        <f t="shared" si="172"/>
        <v/>
      </c>
      <c r="L500" s="11" t="str">
        <f t="shared" si="173"/>
        <v/>
      </c>
      <c r="M500" s="11" t="str">
        <f t="shared" si="174"/>
        <v/>
      </c>
      <c r="N500" s="11" t="str">
        <f t="shared" si="175"/>
        <v/>
      </c>
      <c r="O500" s="11" t="str">
        <f t="shared" si="176"/>
        <v/>
      </c>
      <c r="P500" s="11" t="str">
        <f t="shared" si="164"/>
        <v/>
      </c>
      <c r="Q500" s="11" t="str">
        <f t="shared" si="165"/>
        <v/>
      </c>
      <c r="R500" s="11" t="str">
        <f t="shared" si="166"/>
        <v/>
      </c>
      <c r="S500" s="11"/>
      <c r="T500" s="73" t="str">
        <f t="shared" si="177"/>
        <v/>
      </c>
      <c r="U500" s="73" t="str">
        <f t="shared" si="178"/>
        <v/>
      </c>
      <c r="V500" s="20" t="str">
        <f t="shared" si="170"/>
        <v/>
      </c>
      <c r="X500" s="49" t="str">
        <f t="shared" si="167"/>
        <v/>
      </c>
      <c r="Y500" s="49" t="str">
        <f t="shared" si="179"/>
        <v/>
      </c>
      <c r="Z500" s="49" t="str">
        <f t="shared" si="180"/>
        <v/>
      </c>
      <c r="AA500" s="49" t="str">
        <f t="shared" si="181"/>
        <v/>
      </c>
    </row>
    <row r="501" spans="2:27" ht="12.75" customHeight="1">
      <c r="B501" s="17" t="str">
        <f t="shared" si="161"/>
        <v/>
      </c>
      <c r="C501" s="17" t="str">
        <f>IF(F501="","",INT((F501-SUM(MOD(DATE(YEAR(F501-MOD(F501-2,7)+3),1,2),{1E+99;7})*{1;-1})+5)/7))</f>
        <v/>
      </c>
      <c r="D501" s="18" t="str">
        <f t="shared" si="162"/>
        <v/>
      </c>
      <c r="E501" s="17" t="str">
        <f t="shared" si="168"/>
        <v/>
      </c>
      <c r="F501" s="10"/>
      <c r="G501" s="39" t="s">
        <v>70</v>
      </c>
      <c r="H501" s="21" t="str">
        <f t="shared" si="169"/>
        <v/>
      </c>
      <c r="I501" s="20" t="str">
        <f t="shared" si="163"/>
        <v/>
      </c>
      <c r="J501" s="19" t="str">
        <f t="shared" si="171"/>
        <v/>
      </c>
      <c r="K501" s="11" t="str">
        <f t="shared" si="172"/>
        <v/>
      </c>
      <c r="L501" s="11" t="str">
        <f t="shared" si="173"/>
        <v/>
      </c>
      <c r="M501" s="11" t="str">
        <f t="shared" si="174"/>
        <v/>
      </c>
      <c r="N501" s="11" t="str">
        <f t="shared" si="175"/>
        <v/>
      </c>
      <c r="O501" s="11" t="str">
        <f t="shared" si="176"/>
        <v/>
      </c>
      <c r="P501" s="11" t="str">
        <f t="shared" si="164"/>
        <v/>
      </c>
      <c r="Q501" s="11" t="str">
        <f t="shared" si="165"/>
        <v/>
      </c>
      <c r="R501" s="11" t="str">
        <f t="shared" si="166"/>
        <v/>
      </c>
      <c r="S501" s="11"/>
      <c r="T501" s="73" t="str">
        <f t="shared" si="177"/>
        <v/>
      </c>
      <c r="U501" s="73" t="str">
        <f t="shared" si="178"/>
        <v/>
      </c>
      <c r="V501" s="20" t="str">
        <f t="shared" si="170"/>
        <v/>
      </c>
      <c r="X501" s="49" t="str">
        <f t="shared" si="167"/>
        <v/>
      </c>
      <c r="Y501" s="49" t="str">
        <f t="shared" si="179"/>
        <v/>
      </c>
      <c r="Z501" s="49" t="str">
        <f t="shared" si="180"/>
        <v/>
      </c>
      <c r="AA501" s="49" t="str">
        <f t="shared" si="181"/>
        <v/>
      </c>
    </row>
    <row r="502" spans="2:27" ht="12.75" customHeight="1">
      <c r="B502" s="17" t="str">
        <f t="shared" si="161"/>
        <v/>
      </c>
      <c r="C502" s="17" t="str">
        <f>IF(F502="","",INT((F502-SUM(MOD(DATE(YEAR(F502-MOD(F502-2,7)+3),1,2),{1E+99;7})*{1;-1})+5)/7))</f>
        <v/>
      </c>
      <c r="D502" s="18" t="str">
        <f t="shared" si="162"/>
        <v/>
      </c>
      <c r="E502" s="17" t="str">
        <f t="shared" si="168"/>
        <v/>
      </c>
      <c r="F502" s="10"/>
      <c r="G502" s="39" t="s">
        <v>70</v>
      </c>
      <c r="H502" s="21" t="str">
        <f t="shared" si="169"/>
        <v/>
      </c>
      <c r="I502" s="20" t="str">
        <f t="shared" si="163"/>
        <v/>
      </c>
      <c r="J502" s="19" t="str">
        <f t="shared" si="171"/>
        <v/>
      </c>
      <c r="K502" s="11" t="str">
        <f t="shared" si="172"/>
        <v/>
      </c>
      <c r="L502" s="11" t="str">
        <f t="shared" si="173"/>
        <v/>
      </c>
      <c r="M502" s="11" t="str">
        <f t="shared" si="174"/>
        <v/>
      </c>
      <c r="N502" s="11" t="str">
        <f t="shared" si="175"/>
        <v/>
      </c>
      <c r="O502" s="11" t="str">
        <f t="shared" si="176"/>
        <v/>
      </c>
      <c r="P502" s="11" t="str">
        <f t="shared" si="164"/>
        <v/>
      </c>
      <c r="Q502" s="11" t="str">
        <f t="shared" si="165"/>
        <v/>
      </c>
      <c r="R502" s="11" t="str">
        <f t="shared" si="166"/>
        <v/>
      </c>
      <c r="S502" s="11"/>
      <c r="T502" s="73" t="str">
        <f t="shared" si="177"/>
        <v/>
      </c>
      <c r="U502" s="73" t="str">
        <f t="shared" si="178"/>
        <v/>
      </c>
      <c r="V502" s="20" t="str">
        <f t="shared" si="170"/>
        <v/>
      </c>
      <c r="X502" s="49" t="str">
        <f t="shared" si="167"/>
        <v/>
      </c>
      <c r="Y502" s="49" t="str">
        <f t="shared" si="179"/>
        <v/>
      </c>
      <c r="Z502" s="49" t="str">
        <f t="shared" si="180"/>
        <v/>
      </c>
      <c r="AA502" s="49" t="str">
        <f t="shared" si="181"/>
        <v/>
      </c>
    </row>
    <row r="503" spans="2:27" ht="12.75" customHeight="1">
      <c r="B503" s="17" t="str">
        <f t="shared" si="161"/>
        <v/>
      </c>
      <c r="C503" s="17" t="str">
        <f>IF(F503="","",INT((F503-SUM(MOD(DATE(YEAR(F503-MOD(F503-2,7)+3),1,2),{1E+99;7})*{1;-1})+5)/7))</f>
        <v/>
      </c>
      <c r="D503" s="18" t="str">
        <f t="shared" si="162"/>
        <v/>
      </c>
      <c r="E503" s="17" t="str">
        <f t="shared" si="168"/>
        <v/>
      </c>
      <c r="F503" s="10"/>
      <c r="G503" s="39" t="s">
        <v>70</v>
      </c>
      <c r="H503" s="21" t="str">
        <f t="shared" si="169"/>
        <v/>
      </c>
      <c r="I503" s="20" t="str">
        <f t="shared" si="163"/>
        <v/>
      </c>
      <c r="J503" s="19" t="str">
        <f t="shared" si="171"/>
        <v/>
      </c>
      <c r="K503" s="11" t="str">
        <f t="shared" si="172"/>
        <v/>
      </c>
      <c r="L503" s="11" t="str">
        <f t="shared" si="173"/>
        <v/>
      </c>
      <c r="M503" s="11" t="str">
        <f t="shared" si="174"/>
        <v/>
      </c>
      <c r="N503" s="11" t="str">
        <f t="shared" si="175"/>
        <v/>
      </c>
      <c r="O503" s="11" t="str">
        <f t="shared" si="176"/>
        <v/>
      </c>
      <c r="P503" s="11" t="str">
        <f t="shared" si="164"/>
        <v/>
      </c>
      <c r="Q503" s="11" t="str">
        <f t="shared" si="165"/>
        <v/>
      </c>
      <c r="R503" s="11" t="str">
        <f t="shared" si="166"/>
        <v/>
      </c>
      <c r="S503" s="11"/>
      <c r="T503" s="73" t="str">
        <f t="shared" si="177"/>
        <v/>
      </c>
      <c r="U503" s="73" t="str">
        <f t="shared" si="178"/>
        <v/>
      </c>
      <c r="V503" s="20" t="str">
        <f t="shared" si="170"/>
        <v/>
      </c>
      <c r="X503" s="49" t="str">
        <f t="shared" si="167"/>
        <v/>
      </c>
      <c r="Y503" s="49" t="str">
        <f t="shared" si="179"/>
        <v/>
      </c>
      <c r="Z503" s="49" t="str">
        <f t="shared" si="180"/>
        <v/>
      </c>
      <c r="AA503" s="49" t="str">
        <f t="shared" si="181"/>
        <v/>
      </c>
    </row>
    <row r="504" spans="2:27" ht="12.75" customHeight="1">
      <c r="B504" s="17" t="str">
        <f t="shared" si="161"/>
        <v/>
      </c>
      <c r="C504" s="17" t="str">
        <f>IF(F504="","",INT((F504-SUM(MOD(DATE(YEAR(F504-MOD(F504-2,7)+3),1,2),{1E+99;7})*{1;-1})+5)/7))</f>
        <v/>
      </c>
      <c r="D504" s="18" t="str">
        <f t="shared" si="162"/>
        <v/>
      </c>
      <c r="E504" s="17" t="str">
        <f t="shared" si="168"/>
        <v/>
      </c>
      <c r="F504" s="10"/>
      <c r="G504" s="39" t="s">
        <v>70</v>
      </c>
      <c r="H504" s="21" t="str">
        <f t="shared" si="169"/>
        <v/>
      </c>
      <c r="I504" s="20" t="str">
        <f t="shared" si="163"/>
        <v/>
      </c>
      <c r="J504" s="19" t="str">
        <f t="shared" si="171"/>
        <v/>
      </c>
      <c r="K504" s="11" t="str">
        <f t="shared" si="172"/>
        <v/>
      </c>
      <c r="L504" s="11" t="str">
        <f t="shared" si="173"/>
        <v/>
      </c>
      <c r="M504" s="11" t="str">
        <f t="shared" si="174"/>
        <v/>
      </c>
      <c r="N504" s="11" t="str">
        <f t="shared" si="175"/>
        <v/>
      </c>
      <c r="O504" s="11" t="str">
        <f t="shared" si="176"/>
        <v/>
      </c>
      <c r="P504" s="11" t="str">
        <f t="shared" si="164"/>
        <v/>
      </c>
      <c r="Q504" s="11" t="str">
        <f t="shared" si="165"/>
        <v/>
      </c>
      <c r="R504" s="11" t="str">
        <f t="shared" si="166"/>
        <v/>
      </c>
      <c r="S504" s="11"/>
      <c r="T504" s="73" t="str">
        <f t="shared" si="177"/>
        <v/>
      </c>
      <c r="U504" s="73" t="str">
        <f t="shared" si="178"/>
        <v/>
      </c>
      <c r="V504" s="20" t="str">
        <f t="shared" si="170"/>
        <v/>
      </c>
      <c r="X504" s="49" t="str">
        <f t="shared" si="167"/>
        <v/>
      </c>
      <c r="Y504" s="49" t="str">
        <f t="shared" si="179"/>
        <v/>
      </c>
      <c r="Z504" s="49" t="str">
        <f t="shared" si="180"/>
        <v/>
      </c>
      <c r="AA504" s="49" t="str">
        <f t="shared" si="181"/>
        <v/>
      </c>
    </row>
    <row r="505" spans="2:27" ht="12.75" customHeight="1">
      <c r="B505" s="17" t="str">
        <f t="shared" si="161"/>
        <v/>
      </c>
      <c r="C505" s="17" t="str">
        <f>IF(F505="","",INT((F505-SUM(MOD(DATE(YEAR(F505-MOD(F505-2,7)+3),1,2),{1E+99;7})*{1;-1})+5)/7))</f>
        <v/>
      </c>
      <c r="D505" s="18" t="str">
        <f t="shared" si="162"/>
        <v/>
      </c>
      <c r="E505" s="17" t="str">
        <f t="shared" si="168"/>
        <v/>
      </c>
      <c r="F505" s="10"/>
      <c r="G505" s="39" t="s">
        <v>70</v>
      </c>
      <c r="H505" s="21" t="str">
        <f t="shared" si="169"/>
        <v/>
      </c>
      <c r="I505" s="20" t="str">
        <f t="shared" si="163"/>
        <v/>
      </c>
      <c r="J505" s="19" t="str">
        <f t="shared" si="171"/>
        <v/>
      </c>
      <c r="K505" s="11" t="str">
        <f t="shared" si="172"/>
        <v/>
      </c>
      <c r="L505" s="11" t="str">
        <f t="shared" si="173"/>
        <v/>
      </c>
      <c r="M505" s="11" t="str">
        <f t="shared" si="174"/>
        <v/>
      </c>
      <c r="N505" s="11" t="str">
        <f t="shared" si="175"/>
        <v/>
      </c>
      <c r="O505" s="11" t="str">
        <f t="shared" si="176"/>
        <v/>
      </c>
      <c r="P505" s="11" t="str">
        <f t="shared" si="164"/>
        <v/>
      </c>
      <c r="Q505" s="11" t="str">
        <f t="shared" si="165"/>
        <v/>
      </c>
      <c r="R505" s="11" t="str">
        <f t="shared" si="166"/>
        <v/>
      </c>
      <c r="S505" s="11"/>
      <c r="T505" s="73" t="str">
        <f t="shared" si="177"/>
        <v/>
      </c>
      <c r="U505" s="73" t="str">
        <f t="shared" si="178"/>
        <v/>
      </c>
      <c r="V505" s="20" t="str">
        <f t="shared" si="170"/>
        <v/>
      </c>
      <c r="X505" s="49" t="str">
        <f t="shared" si="167"/>
        <v/>
      </c>
      <c r="Y505" s="49" t="str">
        <f t="shared" si="179"/>
        <v/>
      </c>
      <c r="Z505" s="49" t="str">
        <f t="shared" si="180"/>
        <v/>
      </c>
      <c r="AA505" s="49" t="str">
        <f t="shared" si="181"/>
        <v/>
      </c>
    </row>
    <row r="506" spans="2:27" ht="12.75" customHeight="1">
      <c r="B506" s="17" t="str">
        <f t="shared" si="161"/>
        <v/>
      </c>
      <c r="C506" s="17" t="str">
        <f>IF(F506="","",INT((F506-SUM(MOD(DATE(YEAR(F506-MOD(F506-2,7)+3),1,2),{1E+99;7})*{1;-1})+5)/7))</f>
        <v/>
      </c>
      <c r="D506" s="18" t="str">
        <f t="shared" si="162"/>
        <v/>
      </c>
      <c r="E506" s="17" t="str">
        <f t="shared" si="168"/>
        <v/>
      </c>
      <c r="F506" s="10"/>
      <c r="G506" s="39" t="s">
        <v>70</v>
      </c>
      <c r="H506" s="21" t="str">
        <f t="shared" si="169"/>
        <v/>
      </c>
      <c r="I506" s="20" t="str">
        <f t="shared" si="163"/>
        <v/>
      </c>
      <c r="J506" s="19" t="str">
        <f t="shared" si="171"/>
        <v/>
      </c>
      <c r="K506" s="11" t="str">
        <f t="shared" si="172"/>
        <v/>
      </c>
      <c r="L506" s="11" t="str">
        <f t="shared" si="173"/>
        <v/>
      </c>
      <c r="M506" s="11" t="str">
        <f t="shared" si="174"/>
        <v/>
      </c>
      <c r="N506" s="11" t="str">
        <f t="shared" si="175"/>
        <v/>
      </c>
      <c r="O506" s="11" t="str">
        <f t="shared" si="176"/>
        <v/>
      </c>
      <c r="P506" s="11" t="str">
        <f t="shared" si="164"/>
        <v/>
      </c>
      <c r="Q506" s="11" t="str">
        <f t="shared" si="165"/>
        <v/>
      </c>
      <c r="R506" s="11" t="str">
        <f t="shared" si="166"/>
        <v/>
      </c>
      <c r="S506" s="11"/>
      <c r="T506" s="73" t="str">
        <f t="shared" si="177"/>
        <v/>
      </c>
      <c r="U506" s="73" t="str">
        <f t="shared" si="178"/>
        <v/>
      </c>
      <c r="V506" s="20" t="str">
        <f t="shared" si="170"/>
        <v/>
      </c>
      <c r="X506" s="49" t="str">
        <f t="shared" si="167"/>
        <v/>
      </c>
      <c r="Y506" s="49" t="str">
        <f t="shared" si="179"/>
        <v/>
      </c>
      <c r="Z506" s="49" t="str">
        <f t="shared" si="180"/>
        <v/>
      </c>
      <c r="AA506" s="49" t="str">
        <f t="shared" si="181"/>
        <v/>
      </c>
    </row>
    <row r="507" spans="2:27" ht="12.75" customHeight="1">
      <c r="B507" s="17" t="str">
        <f t="shared" si="161"/>
        <v/>
      </c>
      <c r="C507" s="17" t="str">
        <f>IF(F507="","",INT((F507-SUM(MOD(DATE(YEAR(F507-MOD(F507-2,7)+3),1,2),{1E+99;7})*{1;-1})+5)/7))</f>
        <v/>
      </c>
      <c r="D507" s="18" t="str">
        <f t="shared" si="162"/>
        <v/>
      </c>
      <c r="E507" s="17" t="str">
        <f t="shared" si="168"/>
        <v/>
      </c>
      <c r="F507" s="10"/>
      <c r="G507" s="39" t="s">
        <v>70</v>
      </c>
      <c r="H507" s="21" t="str">
        <f t="shared" si="169"/>
        <v/>
      </c>
      <c r="I507" s="20" t="str">
        <f t="shared" si="163"/>
        <v/>
      </c>
      <c r="J507" s="19" t="str">
        <f t="shared" si="171"/>
        <v/>
      </c>
      <c r="K507" s="11" t="str">
        <f t="shared" si="172"/>
        <v/>
      </c>
      <c r="L507" s="11" t="str">
        <f t="shared" si="173"/>
        <v/>
      </c>
      <c r="M507" s="11" t="str">
        <f t="shared" si="174"/>
        <v/>
      </c>
      <c r="N507" s="11" t="str">
        <f t="shared" si="175"/>
        <v/>
      </c>
      <c r="O507" s="11" t="str">
        <f t="shared" si="176"/>
        <v/>
      </c>
      <c r="P507" s="11" t="str">
        <f t="shared" si="164"/>
        <v/>
      </c>
      <c r="Q507" s="11" t="str">
        <f t="shared" si="165"/>
        <v/>
      </c>
      <c r="R507" s="11" t="str">
        <f t="shared" si="166"/>
        <v/>
      </c>
      <c r="S507" s="11"/>
      <c r="T507" s="73" t="str">
        <f t="shared" si="177"/>
        <v/>
      </c>
      <c r="U507" s="73" t="str">
        <f t="shared" si="178"/>
        <v/>
      </c>
      <c r="V507" s="20" t="str">
        <f t="shared" si="170"/>
        <v/>
      </c>
      <c r="X507" s="49" t="str">
        <f t="shared" si="167"/>
        <v/>
      </c>
      <c r="Y507" s="49" t="str">
        <f t="shared" si="179"/>
        <v/>
      </c>
      <c r="Z507" s="49" t="str">
        <f t="shared" si="180"/>
        <v/>
      </c>
      <c r="AA507" s="49" t="str">
        <f t="shared" si="181"/>
        <v/>
      </c>
    </row>
    <row r="508" spans="2:27" ht="12.75" customHeight="1">
      <c r="B508" s="17" t="str">
        <f t="shared" si="161"/>
        <v/>
      </c>
      <c r="C508" s="17" t="str">
        <f>IF(F508="","",INT((F508-SUM(MOD(DATE(YEAR(F508-MOD(F508-2,7)+3),1,2),{1E+99;7})*{1;-1})+5)/7))</f>
        <v/>
      </c>
      <c r="D508" s="18" t="str">
        <f t="shared" si="162"/>
        <v/>
      </c>
      <c r="E508" s="17" t="str">
        <f t="shared" si="168"/>
        <v/>
      </c>
      <c r="F508" s="10"/>
      <c r="G508" s="39" t="s">
        <v>70</v>
      </c>
      <c r="H508" s="21" t="str">
        <f t="shared" si="169"/>
        <v/>
      </c>
      <c r="I508" s="20" t="str">
        <f t="shared" si="163"/>
        <v/>
      </c>
      <c r="J508" s="19" t="str">
        <f t="shared" si="171"/>
        <v/>
      </c>
      <c r="K508" s="11" t="str">
        <f t="shared" si="172"/>
        <v/>
      </c>
      <c r="L508" s="11" t="str">
        <f t="shared" si="173"/>
        <v/>
      </c>
      <c r="M508" s="11" t="str">
        <f t="shared" si="174"/>
        <v/>
      </c>
      <c r="N508" s="11" t="str">
        <f t="shared" si="175"/>
        <v/>
      </c>
      <c r="O508" s="11" t="str">
        <f t="shared" si="176"/>
        <v/>
      </c>
      <c r="P508" s="11" t="str">
        <f t="shared" si="164"/>
        <v/>
      </c>
      <c r="Q508" s="11" t="str">
        <f t="shared" si="165"/>
        <v/>
      </c>
      <c r="R508" s="11" t="str">
        <f t="shared" si="166"/>
        <v/>
      </c>
      <c r="S508" s="11"/>
      <c r="T508" s="73" t="str">
        <f t="shared" si="177"/>
        <v/>
      </c>
      <c r="U508" s="73" t="str">
        <f t="shared" si="178"/>
        <v/>
      </c>
      <c r="V508" s="20" t="str">
        <f t="shared" si="170"/>
        <v/>
      </c>
      <c r="X508" s="49" t="str">
        <f t="shared" si="167"/>
        <v/>
      </c>
      <c r="Y508" s="49" t="str">
        <f t="shared" si="179"/>
        <v/>
      </c>
      <c r="Z508" s="49" t="str">
        <f t="shared" si="180"/>
        <v/>
      </c>
      <c r="AA508" s="49" t="str">
        <f t="shared" si="181"/>
        <v/>
      </c>
    </row>
    <row r="509" spans="2:27" ht="12.75" customHeight="1">
      <c r="B509" s="17" t="str">
        <f t="shared" si="161"/>
        <v/>
      </c>
      <c r="C509" s="17" t="str">
        <f>IF(F509="","",INT((F509-SUM(MOD(DATE(YEAR(F509-MOD(F509-2,7)+3),1,2),{1E+99;7})*{1;-1})+5)/7))</f>
        <v/>
      </c>
      <c r="D509" s="18" t="str">
        <f t="shared" si="162"/>
        <v/>
      </c>
      <c r="E509" s="17" t="str">
        <f t="shared" si="168"/>
        <v/>
      </c>
      <c r="F509" s="10"/>
      <c r="G509" s="39" t="s">
        <v>70</v>
      </c>
      <c r="H509" s="21" t="str">
        <f t="shared" si="169"/>
        <v/>
      </c>
      <c r="I509" s="20" t="str">
        <f t="shared" si="163"/>
        <v/>
      </c>
      <c r="J509" s="19" t="str">
        <f t="shared" si="171"/>
        <v/>
      </c>
      <c r="K509" s="11" t="str">
        <f t="shared" si="172"/>
        <v/>
      </c>
      <c r="L509" s="11" t="str">
        <f t="shared" si="173"/>
        <v/>
      </c>
      <c r="M509" s="11" t="str">
        <f t="shared" si="174"/>
        <v/>
      </c>
      <c r="N509" s="11" t="str">
        <f t="shared" si="175"/>
        <v/>
      </c>
      <c r="O509" s="11" t="str">
        <f t="shared" si="176"/>
        <v/>
      </c>
      <c r="P509" s="11" t="str">
        <f t="shared" si="164"/>
        <v/>
      </c>
      <c r="Q509" s="11" t="str">
        <f t="shared" si="165"/>
        <v/>
      </c>
      <c r="R509" s="11" t="str">
        <f t="shared" si="166"/>
        <v/>
      </c>
      <c r="S509" s="11"/>
      <c r="T509" s="73" t="str">
        <f t="shared" si="177"/>
        <v/>
      </c>
      <c r="U509" s="73" t="str">
        <f t="shared" si="178"/>
        <v/>
      </c>
      <c r="V509" s="20" t="str">
        <f t="shared" si="170"/>
        <v/>
      </c>
      <c r="X509" s="49" t="str">
        <f t="shared" si="167"/>
        <v/>
      </c>
      <c r="Y509" s="49" t="str">
        <f t="shared" si="179"/>
        <v/>
      </c>
      <c r="Z509" s="49" t="str">
        <f t="shared" si="180"/>
        <v/>
      </c>
      <c r="AA509" s="49" t="str">
        <f t="shared" si="181"/>
        <v/>
      </c>
    </row>
    <row r="510" spans="2:27" ht="12.75" customHeight="1"/>
    <row r="511" spans="2:27" ht="12.75" hidden="1" customHeight="1"/>
    <row r="512" spans="2:27" ht="12.75" hidden="1" customHeight="1"/>
  </sheetData>
  <sheetProtection formatCells="0" formatColumns="0" formatRows="0" autoFilter="0"/>
  <autoFilter ref="B13:V13"/>
  <conditionalFormatting sqref="G38:G509">
    <cfRule type="cellIs" dxfId="4" priority="5" operator="equal">
      <formula>"Ritcode"</formula>
    </cfRule>
  </conditionalFormatting>
  <conditionalFormatting sqref="J14:J509">
    <cfRule type="expression" dxfId="3" priority="6">
      <formula>AND($F14&lt;&gt;"",$G14="Ritcode")</formula>
    </cfRule>
  </conditionalFormatting>
  <conditionalFormatting sqref="K14:U509">
    <cfRule type="expression" dxfId="2" priority="3">
      <formula>AND($F14&lt;&gt;"",$G14="Ritcode")</formula>
    </cfRule>
  </conditionalFormatting>
  <conditionalFormatting sqref="G14:G37">
    <cfRule type="cellIs" dxfId="1" priority="1" operator="equal">
      <formula>"Ritcode"</formula>
    </cfRule>
  </conditionalFormatting>
  <dataValidations count="4">
    <dataValidation type="date" allowBlank="1" showInputMessage="1" showErrorMessage="1" errorTitle="Datum buiten boekjaar" error="De datum ligt niet in het boekjaar" promptTitle="Voer datum  in" prompt="Voer de datum in" sqref="H9:H10">
      <formula1>BegindatumBoekjaar</formula1>
      <formula2>EinddatumBoekjaar</formula2>
    </dataValidation>
    <dataValidation type="list" allowBlank="1" showInputMessage="1" showErrorMessage="1" errorTitle="Kies uit lijst" error="Kies aard van de rit uit de lijst" promptTitle="Kies aard van de rit" prompt="Kies aard van de rit uit de lijst" sqref="K14:K509">
      <formula1>AardRit</formula1>
    </dataValidation>
    <dataValidation type="list" allowBlank="1" showInputMessage="1" showErrorMessage="1" sqref="G14:G509">
      <formula1>Ritcode</formula1>
    </dataValidation>
    <dataValidation type="date" allowBlank="1" showErrorMessage="1" errorTitle="Datum buiten boekjaar" error="De datum van de rit ligt niet in het boekjaar" promptTitle="Voer ritdatum in" prompt="Voer de datum van de rit in" sqref="F14:F509">
      <formula1>Begindatum</formula1>
      <formula2>Einddatum</formula2>
    </dataValidation>
  </dataValidations>
  <pageMargins left="0.70866141732283472" right="0.70866141732283472" top="0.55118110236220474" bottom="0.55118110236220474" header="0.31496062992125984" footer="0.31496062992125984"/>
  <pageSetup paperSize="9" scale="41" fitToHeight="0" orientation="portrait"/>
  <headerFooter alignWithMargins="0">
    <oddHeader>&amp;L&amp;"Gill Sans MT,Standaard"&amp;10BOEKHOUDEN IN EXCEL&amp;C&amp;"Gill Sans MT,Standaard"&amp;10&amp;A&amp;R&amp;"Gill Sans MT,Standaard"&amp;10© 2013</oddHeader>
    <oddFooter>&amp;L&amp;"Gill Sans MT,Standaard"&amp;10&amp;F&amp;C&amp;"Gill Sans MT,Standaard"&amp;10&amp;D &amp;T&amp;R&amp;"Gill Sans MT,Standaard"&amp;10&amp;P /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511"/>
  <sheetViews>
    <sheetView showGridLines="0" workbookViewId="0">
      <pane ySplit="8" topLeftCell="A9" activePane="bottomLeft" state="frozen"/>
      <selection activeCell="E8" sqref="E8"/>
      <selection pane="bottomLeft"/>
    </sheetView>
  </sheetViews>
  <sheetFormatPr baseColWidth="10" defaultColWidth="0" defaultRowHeight="0" customHeight="1" zeroHeight="1" x14ac:dyDescent="0"/>
  <cols>
    <col min="1" max="1" width="1.6640625" style="2" customWidth="1"/>
    <col min="2" max="2" width="8.5" style="2" customWidth="1"/>
    <col min="3" max="3" width="11.33203125" style="2" customWidth="1"/>
    <col min="4" max="4" width="9.33203125" style="2" customWidth="1"/>
    <col min="5" max="5" width="20" style="2" customWidth="1"/>
    <col min="6" max="6" width="12.83203125" style="2" customWidth="1"/>
    <col min="7" max="7" width="20" style="2" customWidth="1"/>
    <col min="8" max="9" width="12.83203125" style="2" customWidth="1"/>
    <col min="10" max="10" width="9.5" style="2" customWidth="1"/>
    <col min="11" max="11" width="21.1640625" style="2" customWidth="1"/>
    <col min="12" max="13" width="8.5" style="2" customWidth="1"/>
    <col min="14" max="14" width="1.6640625" style="2" customWidth="1"/>
    <col min="15" max="27" width="9.1640625" style="2" hidden="1" customWidth="1"/>
    <col min="28" max="31" width="0" style="2" hidden="1" customWidth="1"/>
    <col min="32" max="16384" width="9.1640625" style="2" hidden="1"/>
  </cols>
  <sheetData>
    <row r="1" spans="1:14" ht="28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36" customFormat="1" ht="28.5" customHeight="1"/>
    <row r="3" spans="1:14" s="37" customFormat="1" ht="28.5" customHeight="1"/>
    <row r="4" spans="1:14" s="35" customFormat="1" ht="12.75" customHeight="1"/>
    <row r="5" spans="1:14" ht="25">
      <c r="B5" s="1" t="s">
        <v>71</v>
      </c>
    </row>
    <row r="6" spans="1:14" ht="19.5" customHeight="1">
      <c r="B6" s="46" t="str">
        <f>Bedrijfsnaam&amp;" ("&amp;Jaar&amp;")"</f>
        <v>Company Name (2015)</v>
      </c>
    </row>
    <row r="7" spans="1:14" ht="12.75" customHeight="1">
      <c r="E7" s="3"/>
      <c r="F7" s="3"/>
    </row>
    <row r="8" spans="1:14" ht="25.5" customHeight="1">
      <c r="B8" s="83" t="s">
        <v>70</v>
      </c>
      <c r="C8" s="13" t="s">
        <v>18</v>
      </c>
      <c r="D8" s="14" t="s">
        <v>3</v>
      </c>
      <c r="E8" s="15" t="s">
        <v>72</v>
      </c>
      <c r="F8" s="15" t="s">
        <v>74</v>
      </c>
      <c r="G8" s="13" t="s">
        <v>73</v>
      </c>
      <c r="H8" s="13" t="s">
        <v>75</v>
      </c>
      <c r="I8" s="13" t="s">
        <v>19</v>
      </c>
      <c r="J8" s="13" t="s">
        <v>76</v>
      </c>
      <c r="K8" s="82" t="s">
        <v>77</v>
      </c>
      <c r="L8" s="82" t="s">
        <v>84</v>
      </c>
      <c r="M8" s="48" t="s">
        <v>102</v>
      </c>
    </row>
    <row r="9" spans="1:14" ht="12.75" customHeight="1">
      <c r="B9" s="39"/>
      <c r="C9" s="11"/>
      <c r="D9" s="19"/>
      <c r="E9" s="11"/>
      <c r="F9" s="11"/>
      <c r="G9" s="11"/>
      <c r="H9" s="11"/>
      <c r="I9" s="11"/>
      <c r="J9" s="11"/>
      <c r="K9" s="134"/>
      <c r="L9" s="134"/>
      <c r="M9" s="134"/>
    </row>
    <row r="10" spans="1:14" ht="12.75" customHeight="1">
      <c r="B10" s="39"/>
      <c r="C10" s="11"/>
      <c r="D10" s="19"/>
      <c r="E10" s="11"/>
      <c r="F10" s="11"/>
      <c r="G10" s="11"/>
      <c r="H10" s="11"/>
      <c r="I10" s="11"/>
      <c r="J10" s="11"/>
      <c r="K10" s="134"/>
      <c r="L10" s="134"/>
      <c r="M10" s="134"/>
    </row>
    <row r="11" spans="1:14" ht="12.75" customHeight="1">
      <c r="B11" s="39"/>
      <c r="C11" s="11"/>
      <c r="D11" s="19"/>
      <c r="E11" s="11"/>
      <c r="F11" s="11"/>
      <c r="G11" s="11"/>
      <c r="H11" s="11"/>
      <c r="I11" s="11"/>
      <c r="J11" s="11"/>
      <c r="K11" s="134"/>
      <c r="L11" s="134"/>
      <c r="M11" s="134"/>
    </row>
    <row r="12" spans="1:14" ht="12.75" customHeight="1">
      <c r="B12" s="39"/>
      <c r="C12" s="11"/>
      <c r="D12" s="19"/>
      <c r="E12" s="11"/>
      <c r="F12" s="11"/>
      <c r="G12" s="11"/>
      <c r="H12" s="11"/>
      <c r="I12" s="11"/>
      <c r="J12" s="11"/>
      <c r="K12" s="134"/>
      <c r="L12" s="134"/>
      <c r="M12" s="134"/>
    </row>
    <row r="13" spans="1:14" ht="12.75" customHeight="1">
      <c r="B13" s="39"/>
      <c r="C13" s="11"/>
      <c r="D13" s="19"/>
      <c r="E13" s="11"/>
      <c r="F13" s="11"/>
      <c r="G13" s="11"/>
      <c r="H13" s="11"/>
      <c r="I13" s="11"/>
      <c r="J13" s="11"/>
      <c r="K13" s="134"/>
      <c r="L13" s="134"/>
      <c r="M13" s="134"/>
    </row>
    <row r="14" spans="1:14" ht="12.75" customHeight="1">
      <c r="B14" s="39"/>
      <c r="C14" s="11"/>
      <c r="D14" s="19"/>
      <c r="E14" s="11"/>
      <c r="F14" s="11"/>
      <c r="G14" s="11"/>
      <c r="H14" s="11"/>
      <c r="I14" s="11"/>
      <c r="J14" s="11"/>
      <c r="K14" s="134"/>
      <c r="L14" s="134"/>
      <c r="M14" s="134"/>
    </row>
    <row r="15" spans="1:14" ht="12.75" customHeight="1">
      <c r="B15" s="39"/>
      <c r="C15" s="11"/>
      <c r="D15" s="19"/>
      <c r="E15" s="11"/>
      <c r="F15" s="11"/>
      <c r="G15" s="11"/>
      <c r="H15" s="11"/>
      <c r="I15" s="11"/>
      <c r="J15" s="11"/>
      <c r="K15" s="134"/>
      <c r="L15" s="134"/>
      <c r="M15" s="134"/>
    </row>
    <row r="16" spans="1:14" ht="12.75" customHeight="1">
      <c r="B16" s="39"/>
      <c r="C16" s="11"/>
      <c r="D16" s="19"/>
      <c r="E16" s="11"/>
      <c r="F16" s="11"/>
      <c r="G16" s="11"/>
      <c r="H16" s="11"/>
      <c r="I16" s="11"/>
      <c r="J16" s="11"/>
      <c r="K16" s="134"/>
      <c r="L16" s="134"/>
      <c r="M16" s="134"/>
    </row>
    <row r="17" spans="2:13" ht="12.75" customHeight="1">
      <c r="B17" s="39"/>
      <c r="C17" s="11"/>
      <c r="D17" s="19"/>
      <c r="E17" s="11"/>
      <c r="F17" s="11"/>
      <c r="G17" s="11"/>
      <c r="H17" s="11"/>
      <c r="I17" s="11"/>
      <c r="J17" s="11"/>
      <c r="K17" s="134"/>
      <c r="L17" s="134"/>
      <c r="M17" s="134"/>
    </row>
    <row r="18" spans="2:13" ht="12.75" customHeight="1">
      <c r="B18" s="39"/>
      <c r="C18" s="11"/>
      <c r="D18" s="19"/>
      <c r="E18" s="11"/>
      <c r="F18" s="11"/>
      <c r="G18" s="11"/>
      <c r="H18" s="11"/>
      <c r="I18" s="11"/>
      <c r="J18" s="11"/>
      <c r="K18" s="134"/>
      <c r="L18" s="134"/>
      <c r="M18" s="134"/>
    </row>
    <row r="19" spans="2:13" ht="12.75" customHeight="1">
      <c r="B19" s="39"/>
      <c r="C19" s="11"/>
      <c r="D19" s="19"/>
      <c r="E19" s="11"/>
      <c r="F19" s="11"/>
      <c r="G19" s="11"/>
      <c r="H19" s="11"/>
      <c r="I19" s="11"/>
      <c r="J19" s="11"/>
      <c r="K19" s="134"/>
      <c r="L19" s="134"/>
      <c r="M19" s="134"/>
    </row>
    <row r="20" spans="2:13" ht="12.75" customHeight="1">
      <c r="B20" s="39"/>
      <c r="C20" s="11"/>
      <c r="D20" s="19"/>
      <c r="E20" s="11"/>
      <c r="F20" s="11"/>
      <c r="G20" s="11"/>
      <c r="H20" s="11"/>
      <c r="I20" s="11"/>
      <c r="J20" s="11"/>
      <c r="K20" s="134"/>
      <c r="L20" s="134"/>
      <c r="M20" s="134"/>
    </row>
    <row r="21" spans="2:13" ht="12.75" customHeight="1">
      <c r="B21" s="39"/>
      <c r="C21" s="11"/>
      <c r="D21" s="19"/>
      <c r="E21" s="11"/>
      <c r="F21" s="11"/>
      <c r="G21" s="11"/>
      <c r="H21" s="11"/>
      <c r="I21" s="11"/>
      <c r="J21" s="11"/>
      <c r="K21" s="134"/>
      <c r="L21" s="134"/>
      <c r="M21" s="134"/>
    </row>
    <row r="22" spans="2:13" ht="12.75" customHeight="1">
      <c r="B22" s="39"/>
      <c r="C22" s="11"/>
      <c r="D22" s="19"/>
      <c r="E22" s="11"/>
      <c r="F22" s="11"/>
      <c r="G22" s="11"/>
      <c r="H22" s="11"/>
      <c r="I22" s="11"/>
      <c r="J22" s="11"/>
      <c r="K22" s="134"/>
      <c r="L22" s="134"/>
      <c r="M22" s="134"/>
    </row>
    <row r="23" spans="2:13" ht="12.75" customHeight="1">
      <c r="B23" s="39"/>
      <c r="C23" s="11"/>
      <c r="D23" s="19"/>
      <c r="E23" s="11"/>
      <c r="F23" s="11"/>
      <c r="G23" s="11"/>
      <c r="H23" s="11"/>
      <c r="I23" s="11"/>
      <c r="J23" s="11"/>
      <c r="K23" s="134"/>
      <c r="L23" s="134"/>
      <c r="M23" s="134"/>
    </row>
    <row r="24" spans="2:13" ht="12.75" customHeight="1">
      <c r="B24" s="39"/>
      <c r="C24" s="11"/>
      <c r="D24" s="19"/>
      <c r="E24" s="11"/>
      <c r="F24" s="11"/>
      <c r="G24" s="11"/>
      <c r="H24" s="11"/>
      <c r="I24" s="11"/>
      <c r="J24" s="11"/>
      <c r="K24" s="134"/>
      <c r="L24" s="134"/>
      <c r="M24" s="134"/>
    </row>
    <row r="25" spans="2:13" ht="12.75" customHeight="1">
      <c r="B25" s="39"/>
      <c r="C25" s="11"/>
      <c r="D25" s="19"/>
      <c r="E25" s="11"/>
      <c r="F25" s="11"/>
      <c r="G25" s="11"/>
      <c r="H25" s="11"/>
      <c r="I25" s="11"/>
      <c r="J25" s="11"/>
      <c r="K25" s="134"/>
      <c r="L25" s="134"/>
      <c r="M25" s="134"/>
    </row>
    <row r="26" spans="2:13" ht="12.75" customHeight="1">
      <c r="B26" s="39"/>
      <c r="C26" s="11"/>
      <c r="D26" s="19"/>
      <c r="E26" s="11"/>
      <c r="F26" s="11"/>
      <c r="G26" s="11"/>
      <c r="H26" s="11"/>
      <c r="I26" s="11"/>
      <c r="J26" s="11"/>
      <c r="K26" s="134"/>
      <c r="L26" s="134"/>
      <c r="M26" s="134"/>
    </row>
    <row r="27" spans="2:13" ht="12.75" customHeight="1">
      <c r="B27" s="39"/>
      <c r="C27" s="11"/>
      <c r="D27" s="19"/>
      <c r="E27" s="11"/>
      <c r="F27" s="11"/>
      <c r="G27" s="11"/>
      <c r="H27" s="11"/>
      <c r="I27" s="11"/>
      <c r="J27" s="11"/>
      <c r="K27" s="134"/>
      <c r="L27" s="134"/>
      <c r="M27" s="134"/>
    </row>
    <row r="28" spans="2:13" ht="12.75" customHeight="1">
      <c r="B28" s="39"/>
      <c r="C28" s="11"/>
      <c r="D28" s="19"/>
      <c r="E28" s="11"/>
      <c r="F28" s="11"/>
      <c r="G28" s="11"/>
      <c r="H28" s="11"/>
      <c r="I28" s="11"/>
      <c r="J28" s="11"/>
      <c r="K28" s="134"/>
      <c r="L28" s="134"/>
      <c r="M28" s="134"/>
    </row>
    <row r="29" spans="2:13" ht="12.75" customHeight="1">
      <c r="B29" s="39"/>
      <c r="C29" s="11"/>
      <c r="D29" s="19"/>
      <c r="E29" s="11"/>
      <c r="F29" s="11"/>
      <c r="G29" s="11"/>
      <c r="H29" s="11"/>
      <c r="I29" s="11"/>
      <c r="J29" s="11"/>
      <c r="K29" s="134"/>
      <c r="L29" s="134"/>
      <c r="M29" s="134"/>
    </row>
    <row r="30" spans="2:13" ht="12.75" customHeight="1">
      <c r="B30" s="39"/>
      <c r="C30" s="11"/>
      <c r="D30" s="19"/>
      <c r="E30" s="11"/>
      <c r="F30" s="11"/>
      <c r="G30" s="11"/>
      <c r="H30" s="11"/>
      <c r="I30" s="11"/>
      <c r="J30" s="11"/>
      <c r="K30" s="134"/>
      <c r="L30" s="134"/>
      <c r="M30" s="134"/>
    </row>
    <row r="31" spans="2:13" ht="12.75" customHeight="1">
      <c r="B31" s="39"/>
      <c r="C31" s="11"/>
      <c r="D31" s="19"/>
      <c r="E31" s="11"/>
      <c r="F31" s="11"/>
      <c r="G31" s="11"/>
      <c r="H31" s="11"/>
      <c r="I31" s="11"/>
      <c r="J31" s="11"/>
      <c r="K31" s="134"/>
      <c r="L31" s="134"/>
      <c r="M31" s="134"/>
    </row>
    <row r="32" spans="2:13" ht="12.75" customHeight="1">
      <c r="B32" s="39"/>
      <c r="C32" s="11"/>
      <c r="D32" s="19"/>
      <c r="E32" s="11"/>
      <c r="F32" s="11"/>
      <c r="G32" s="11"/>
      <c r="H32" s="11"/>
      <c r="I32" s="11"/>
      <c r="J32" s="11"/>
      <c r="K32" s="134"/>
      <c r="L32" s="134"/>
      <c r="M32" s="134"/>
    </row>
    <row r="33" spans="2:13" ht="12.75" customHeight="1">
      <c r="B33" s="39"/>
      <c r="C33" s="11"/>
      <c r="D33" s="19"/>
      <c r="E33" s="11"/>
      <c r="F33" s="11"/>
      <c r="G33" s="11"/>
      <c r="H33" s="11"/>
      <c r="I33" s="11"/>
      <c r="J33" s="11"/>
      <c r="K33" s="134"/>
      <c r="L33" s="134"/>
      <c r="M33" s="134"/>
    </row>
    <row r="34" spans="2:13" ht="12.75" customHeight="1">
      <c r="B34" s="39"/>
      <c r="C34" s="11"/>
      <c r="D34" s="19"/>
      <c r="E34" s="11"/>
      <c r="F34" s="11"/>
      <c r="G34" s="11"/>
      <c r="H34" s="11"/>
      <c r="I34" s="11"/>
      <c r="J34" s="11"/>
      <c r="K34" s="134"/>
      <c r="L34" s="134"/>
      <c r="M34" s="134"/>
    </row>
    <row r="35" spans="2:13" ht="12.75" customHeight="1">
      <c r="B35" s="39"/>
      <c r="C35" s="11"/>
      <c r="D35" s="19"/>
      <c r="E35" s="11"/>
      <c r="F35" s="11"/>
      <c r="G35" s="11"/>
      <c r="H35" s="11"/>
      <c r="I35" s="11"/>
      <c r="J35" s="11"/>
      <c r="K35" s="134"/>
      <c r="L35" s="134"/>
      <c r="M35" s="134"/>
    </row>
    <row r="36" spans="2:13" ht="12.75" customHeight="1">
      <c r="B36" s="39"/>
      <c r="C36" s="11"/>
      <c r="D36" s="19"/>
      <c r="E36" s="11"/>
      <c r="F36" s="11"/>
      <c r="G36" s="11"/>
      <c r="H36" s="11"/>
      <c r="I36" s="11"/>
      <c r="J36" s="11"/>
      <c r="K36" s="134"/>
      <c r="L36" s="134"/>
      <c r="M36" s="134"/>
    </row>
    <row r="37" spans="2:13" ht="12.75" customHeight="1">
      <c r="B37" s="39"/>
      <c r="C37" s="11"/>
      <c r="D37" s="19"/>
      <c r="E37" s="11"/>
      <c r="F37" s="11"/>
      <c r="G37" s="11"/>
      <c r="H37" s="11"/>
      <c r="I37" s="11"/>
      <c r="J37" s="11"/>
      <c r="K37" s="134"/>
      <c r="L37" s="134"/>
      <c r="M37" s="134"/>
    </row>
    <row r="38" spans="2:13" ht="12.75" customHeight="1">
      <c r="B38" s="39"/>
      <c r="C38" s="11"/>
      <c r="D38" s="19"/>
      <c r="E38" s="11"/>
      <c r="F38" s="11"/>
      <c r="G38" s="11"/>
      <c r="H38" s="11"/>
      <c r="I38" s="11"/>
      <c r="J38" s="11"/>
      <c r="K38" s="134"/>
      <c r="L38" s="134"/>
      <c r="M38" s="134"/>
    </row>
    <row r="39" spans="2:13" ht="12.75" customHeight="1">
      <c r="B39" s="39"/>
      <c r="C39" s="11"/>
      <c r="D39" s="19"/>
      <c r="E39" s="11"/>
      <c r="F39" s="11"/>
      <c r="G39" s="11"/>
      <c r="H39" s="11"/>
      <c r="I39" s="11"/>
      <c r="J39" s="11"/>
      <c r="K39" s="134"/>
      <c r="L39" s="134"/>
      <c r="M39" s="134"/>
    </row>
    <row r="40" spans="2:13" ht="12.75" customHeight="1">
      <c r="B40" s="39"/>
      <c r="C40" s="11"/>
      <c r="D40" s="19"/>
      <c r="E40" s="11"/>
      <c r="F40" s="11"/>
      <c r="G40" s="11"/>
      <c r="H40" s="11"/>
      <c r="I40" s="11"/>
      <c r="J40" s="11"/>
      <c r="K40" s="134"/>
      <c r="L40" s="134"/>
      <c r="M40" s="134"/>
    </row>
    <row r="41" spans="2:13" ht="12.75" customHeight="1">
      <c r="B41" s="39"/>
      <c r="C41" s="11"/>
      <c r="D41" s="19"/>
      <c r="E41" s="11"/>
      <c r="F41" s="11"/>
      <c r="G41" s="11"/>
      <c r="H41" s="11"/>
      <c r="I41" s="11"/>
      <c r="J41" s="11"/>
      <c r="K41" s="134"/>
      <c r="L41" s="134"/>
      <c r="M41" s="134"/>
    </row>
    <row r="42" spans="2:13" ht="12.75" customHeight="1">
      <c r="B42" s="39"/>
      <c r="C42" s="11"/>
      <c r="D42" s="19"/>
      <c r="E42" s="11"/>
      <c r="F42" s="11"/>
      <c r="G42" s="11"/>
      <c r="H42" s="11"/>
      <c r="I42" s="11"/>
      <c r="J42" s="11"/>
      <c r="K42" s="134"/>
      <c r="L42" s="134"/>
      <c r="M42" s="134"/>
    </row>
    <row r="43" spans="2:13" ht="12.75" customHeight="1">
      <c r="B43" s="39"/>
      <c r="C43" s="11"/>
      <c r="D43" s="19"/>
      <c r="E43" s="11"/>
      <c r="F43" s="11"/>
      <c r="G43" s="11"/>
      <c r="H43" s="11"/>
      <c r="I43" s="11"/>
      <c r="J43" s="11"/>
      <c r="K43" s="134"/>
      <c r="L43" s="134"/>
      <c r="M43" s="134"/>
    </row>
    <row r="44" spans="2:13" ht="12.75" customHeight="1">
      <c r="B44" s="39"/>
      <c r="C44" s="11"/>
      <c r="D44" s="19"/>
      <c r="E44" s="11"/>
      <c r="F44" s="11"/>
      <c r="G44" s="11"/>
      <c r="H44" s="11"/>
      <c r="I44" s="11"/>
      <c r="J44" s="11"/>
      <c r="K44" s="134"/>
      <c r="L44" s="134"/>
      <c r="M44" s="134"/>
    </row>
    <row r="45" spans="2:13" ht="12.75" customHeight="1">
      <c r="B45" s="39"/>
      <c r="C45" s="11"/>
      <c r="D45" s="19"/>
      <c r="E45" s="11"/>
      <c r="F45" s="11"/>
      <c r="G45" s="11"/>
      <c r="H45" s="11"/>
      <c r="I45" s="11"/>
      <c r="J45" s="11"/>
      <c r="K45" s="134"/>
      <c r="L45" s="134"/>
      <c r="M45" s="134"/>
    </row>
    <row r="46" spans="2:13" ht="12.75" customHeight="1">
      <c r="B46" s="39"/>
      <c r="C46" s="11"/>
      <c r="D46" s="19"/>
      <c r="E46" s="11"/>
      <c r="F46" s="11"/>
      <c r="G46" s="11"/>
      <c r="H46" s="11"/>
      <c r="I46" s="11"/>
      <c r="J46" s="11"/>
      <c r="K46" s="134"/>
      <c r="L46" s="134"/>
      <c r="M46" s="134"/>
    </row>
    <row r="47" spans="2:13" ht="12.75" customHeight="1">
      <c r="B47" s="39"/>
      <c r="C47" s="11"/>
      <c r="D47" s="19"/>
      <c r="E47" s="11"/>
      <c r="F47" s="11"/>
      <c r="G47" s="11"/>
      <c r="H47" s="11"/>
      <c r="I47" s="11"/>
      <c r="J47" s="11"/>
      <c r="K47" s="134"/>
      <c r="L47" s="134"/>
      <c r="M47" s="134"/>
    </row>
    <row r="48" spans="2:13" ht="12.75" customHeight="1">
      <c r="B48" s="39"/>
      <c r="C48" s="11"/>
      <c r="D48" s="19"/>
      <c r="E48" s="11"/>
      <c r="F48" s="11"/>
      <c r="G48" s="11"/>
      <c r="H48" s="11"/>
      <c r="I48" s="11"/>
      <c r="J48" s="11"/>
      <c r="K48" s="134"/>
      <c r="L48" s="134"/>
      <c r="M48" s="134"/>
    </row>
    <row r="49" spans="2:13" ht="12.75" customHeight="1">
      <c r="B49" s="39"/>
      <c r="C49" s="11"/>
      <c r="D49" s="19"/>
      <c r="E49" s="11"/>
      <c r="F49" s="11"/>
      <c r="G49" s="11"/>
      <c r="H49" s="11"/>
      <c r="I49" s="11"/>
      <c r="J49" s="11"/>
      <c r="K49" s="134"/>
      <c r="L49" s="134"/>
      <c r="M49" s="134"/>
    </row>
    <row r="50" spans="2:13" ht="12.75" customHeight="1">
      <c r="B50" s="39"/>
      <c r="C50" s="11"/>
      <c r="D50" s="19"/>
      <c r="E50" s="11"/>
      <c r="F50" s="11"/>
      <c r="G50" s="11"/>
      <c r="H50" s="11"/>
      <c r="I50" s="11"/>
      <c r="J50" s="11"/>
      <c r="K50" s="134"/>
      <c r="L50" s="134"/>
      <c r="M50" s="134"/>
    </row>
    <row r="51" spans="2:13" ht="12.75" customHeight="1">
      <c r="B51" s="39"/>
      <c r="C51" s="11"/>
      <c r="D51" s="19"/>
      <c r="E51" s="11"/>
      <c r="F51" s="11"/>
      <c r="G51" s="11"/>
      <c r="H51" s="11"/>
      <c r="I51" s="11"/>
      <c r="J51" s="11"/>
      <c r="K51" s="134"/>
      <c r="L51" s="134"/>
      <c r="M51" s="134"/>
    </row>
    <row r="52" spans="2:13" ht="12.75" customHeight="1">
      <c r="B52" s="39"/>
      <c r="C52" s="11"/>
      <c r="D52" s="19"/>
      <c r="E52" s="11"/>
      <c r="F52" s="11"/>
      <c r="G52" s="11"/>
      <c r="H52" s="11"/>
      <c r="I52" s="11"/>
      <c r="J52" s="11"/>
      <c r="K52" s="134"/>
      <c r="L52" s="134"/>
      <c r="M52" s="134"/>
    </row>
    <row r="53" spans="2:13" ht="12.75" customHeight="1">
      <c r="B53" s="39"/>
      <c r="C53" s="11"/>
      <c r="D53" s="19"/>
      <c r="E53" s="11"/>
      <c r="F53" s="11"/>
      <c r="G53" s="11"/>
      <c r="H53" s="11"/>
      <c r="I53" s="11"/>
      <c r="J53" s="11"/>
      <c r="K53" s="134"/>
      <c r="L53" s="134"/>
      <c r="M53" s="134"/>
    </row>
    <row r="54" spans="2:13" ht="12.75" customHeight="1">
      <c r="B54" s="39"/>
      <c r="C54" s="11"/>
      <c r="D54" s="19"/>
      <c r="E54" s="11"/>
      <c r="F54" s="11"/>
      <c r="G54" s="11"/>
      <c r="H54" s="11"/>
      <c r="I54" s="11"/>
      <c r="J54" s="11"/>
      <c r="K54" s="134"/>
      <c r="L54" s="134"/>
      <c r="M54" s="134"/>
    </row>
    <row r="55" spans="2:13" ht="12.75" customHeight="1">
      <c r="B55" s="39"/>
      <c r="C55" s="11"/>
      <c r="D55" s="19"/>
      <c r="E55" s="11"/>
      <c r="F55" s="11"/>
      <c r="G55" s="11"/>
      <c r="H55" s="11"/>
      <c r="I55" s="11"/>
      <c r="J55" s="11"/>
      <c r="K55" s="134"/>
      <c r="L55" s="134"/>
      <c r="M55" s="134"/>
    </row>
    <row r="56" spans="2:13" ht="12.75" customHeight="1">
      <c r="B56" s="39"/>
      <c r="C56" s="11"/>
      <c r="D56" s="19"/>
      <c r="E56" s="11"/>
      <c r="F56" s="11"/>
      <c r="G56" s="11"/>
      <c r="H56" s="11"/>
      <c r="I56" s="11"/>
      <c r="J56" s="11"/>
      <c r="K56" s="134"/>
      <c r="L56" s="134"/>
      <c r="M56" s="134"/>
    </row>
    <row r="57" spans="2:13" ht="12.75" customHeight="1">
      <c r="B57" s="39"/>
      <c r="C57" s="11"/>
      <c r="D57" s="19"/>
      <c r="E57" s="11"/>
      <c r="F57" s="11"/>
      <c r="G57" s="11"/>
      <c r="H57" s="11"/>
      <c r="I57" s="11"/>
      <c r="J57" s="11"/>
      <c r="K57" s="134"/>
      <c r="L57" s="134"/>
      <c r="M57" s="134"/>
    </row>
    <row r="58" spans="2:13" ht="12.75" customHeight="1">
      <c r="B58" s="39"/>
      <c r="C58" s="11"/>
      <c r="D58" s="19"/>
      <c r="E58" s="11"/>
      <c r="F58" s="11"/>
      <c r="G58" s="11"/>
      <c r="H58" s="11"/>
      <c r="I58" s="11"/>
      <c r="J58" s="11"/>
      <c r="K58" s="134"/>
      <c r="L58" s="134"/>
      <c r="M58" s="134"/>
    </row>
    <row r="59" spans="2:13" ht="12.75" customHeight="1">
      <c r="B59" s="39"/>
      <c r="C59" s="11"/>
      <c r="D59" s="19"/>
      <c r="E59" s="11"/>
      <c r="F59" s="11"/>
      <c r="G59" s="11"/>
      <c r="H59" s="11"/>
      <c r="I59" s="11"/>
      <c r="J59" s="11"/>
      <c r="K59" s="134"/>
      <c r="L59" s="134"/>
      <c r="M59" s="134"/>
    </row>
    <row r="60" spans="2:13" ht="12.75" customHeight="1">
      <c r="B60" s="39"/>
      <c r="C60" s="11"/>
      <c r="D60" s="19"/>
      <c r="E60" s="11"/>
      <c r="F60" s="11"/>
      <c r="G60" s="11"/>
      <c r="H60" s="11"/>
      <c r="I60" s="11"/>
      <c r="J60" s="11"/>
      <c r="K60" s="134"/>
      <c r="L60" s="134"/>
      <c r="M60" s="134"/>
    </row>
    <row r="61" spans="2:13" ht="12.75" customHeight="1">
      <c r="B61" s="39"/>
      <c r="C61" s="11"/>
      <c r="D61" s="19"/>
      <c r="E61" s="11"/>
      <c r="F61" s="11"/>
      <c r="G61" s="11"/>
      <c r="H61" s="11"/>
      <c r="I61" s="11"/>
      <c r="J61" s="11"/>
      <c r="K61" s="134"/>
      <c r="L61" s="134"/>
      <c r="M61" s="134"/>
    </row>
    <row r="62" spans="2:13" ht="12.75" customHeight="1">
      <c r="B62" s="39"/>
      <c r="C62" s="11"/>
      <c r="D62" s="19"/>
      <c r="E62" s="11"/>
      <c r="F62" s="11"/>
      <c r="G62" s="11"/>
      <c r="H62" s="11"/>
      <c r="I62" s="11"/>
      <c r="J62" s="11"/>
      <c r="K62" s="134"/>
      <c r="L62" s="134"/>
      <c r="M62" s="134"/>
    </row>
    <row r="63" spans="2:13" ht="12.75" customHeight="1">
      <c r="B63" s="39"/>
      <c r="C63" s="11"/>
      <c r="D63" s="19"/>
      <c r="E63" s="11"/>
      <c r="F63" s="11"/>
      <c r="G63" s="11"/>
      <c r="H63" s="11"/>
      <c r="I63" s="11"/>
      <c r="J63" s="11"/>
      <c r="K63" s="134"/>
      <c r="L63" s="134"/>
      <c r="M63" s="134"/>
    </row>
    <row r="64" spans="2:13" ht="12.75" customHeight="1">
      <c r="B64" s="39"/>
      <c r="C64" s="11"/>
      <c r="D64" s="19"/>
      <c r="E64" s="11"/>
      <c r="F64" s="11"/>
      <c r="G64" s="11"/>
      <c r="H64" s="11"/>
      <c r="I64" s="11"/>
      <c r="J64" s="11"/>
      <c r="K64" s="134"/>
      <c r="L64" s="134"/>
      <c r="M64" s="134"/>
    </row>
    <row r="65" spans="2:13" ht="12.75" customHeight="1">
      <c r="B65" s="39"/>
      <c r="C65" s="11"/>
      <c r="D65" s="19"/>
      <c r="E65" s="11"/>
      <c r="F65" s="11"/>
      <c r="G65" s="11"/>
      <c r="H65" s="11"/>
      <c r="I65" s="11"/>
      <c r="J65" s="11"/>
      <c r="K65" s="134"/>
      <c r="L65" s="134"/>
      <c r="M65" s="134"/>
    </row>
    <row r="66" spans="2:13" ht="12.75" customHeight="1">
      <c r="B66" s="39"/>
      <c r="C66" s="11"/>
      <c r="D66" s="19"/>
      <c r="E66" s="11"/>
      <c r="F66" s="11"/>
      <c r="G66" s="11"/>
      <c r="H66" s="11"/>
      <c r="I66" s="11"/>
      <c r="J66" s="11"/>
      <c r="K66" s="134"/>
      <c r="L66" s="134"/>
      <c r="M66" s="134"/>
    </row>
    <row r="67" spans="2:13" ht="12.75" customHeight="1">
      <c r="B67" s="39"/>
      <c r="C67" s="11"/>
      <c r="D67" s="19"/>
      <c r="E67" s="11"/>
      <c r="F67" s="11"/>
      <c r="G67" s="11"/>
      <c r="H67" s="11"/>
      <c r="I67" s="11"/>
      <c r="J67" s="11"/>
      <c r="K67" s="134"/>
      <c r="L67" s="134"/>
      <c r="M67" s="134"/>
    </row>
    <row r="68" spans="2:13" ht="12.75" customHeight="1">
      <c r="B68" s="39"/>
      <c r="C68" s="11"/>
      <c r="D68" s="19"/>
      <c r="E68" s="11"/>
      <c r="F68" s="11"/>
      <c r="G68" s="11"/>
      <c r="H68" s="11"/>
      <c r="I68" s="11"/>
      <c r="J68" s="11"/>
      <c r="K68" s="134"/>
      <c r="L68" s="134"/>
      <c r="M68" s="134"/>
    </row>
    <row r="69" spans="2:13" ht="12.75" customHeight="1">
      <c r="B69" s="39"/>
      <c r="C69" s="11"/>
      <c r="D69" s="19"/>
      <c r="E69" s="11"/>
      <c r="F69" s="11"/>
      <c r="G69" s="11"/>
      <c r="H69" s="11"/>
      <c r="I69" s="11"/>
      <c r="J69" s="11"/>
      <c r="K69" s="134"/>
      <c r="L69" s="134"/>
      <c r="M69" s="134"/>
    </row>
    <row r="70" spans="2:13" ht="12.75" customHeight="1">
      <c r="B70" s="39"/>
      <c r="C70" s="11"/>
      <c r="D70" s="19"/>
      <c r="E70" s="11"/>
      <c r="F70" s="11"/>
      <c r="G70" s="11"/>
      <c r="H70" s="11"/>
      <c r="I70" s="11"/>
      <c r="J70" s="11"/>
      <c r="K70" s="134"/>
      <c r="L70" s="134"/>
      <c r="M70" s="134"/>
    </row>
    <row r="71" spans="2:13" ht="12.75" customHeight="1">
      <c r="B71" s="39"/>
      <c r="C71" s="11"/>
      <c r="D71" s="19"/>
      <c r="E71" s="11"/>
      <c r="F71" s="11"/>
      <c r="G71" s="11"/>
      <c r="H71" s="11"/>
      <c r="I71" s="11"/>
      <c r="J71" s="11"/>
      <c r="K71" s="134"/>
      <c r="L71" s="134"/>
      <c r="M71" s="134"/>
    </row>
    <row r="72" spans="2:13" ht="12.75" customHeight="1">
      <c r="B72" s="39"/>
      <c r="C72" s="11"/>
      <c r="D72" s="19"/>
      <c r="E72" s="11"/>
      <c r="F72" s="11"/>
      <c r="G72" s="11"/>
      <c r="H72" s="11"/>
      <c r="I72" s="11"/>
      <c r="J72" s="11"/>
      <c r="K72" s="134"/>
      <c r="L72" s="134"/>
      <c r="M72" s="134"/>
    </row>
    <row r="73" spans="2:13" ht="12.75" customHeight="1">
      <c r="B73" s="39"/>
      <c r="C73" s="11"/>
      <c r="D73" s="19"/>
      <c r="E73" s="11"/>
      <c r="F73" s="11"/>
      <c r="G73" s="11"/>
      <c r="H73" s="11"/>
      <c r="I73" s="11"/>
      <c r="J73" s="11"/>
      <c r="K73" s="134"/>
      <c r="L73" s="134"/>
      <c r="M73" s="134"/>
    </row>
    <row r="74" spans="2:13" ht="12.75" customHeight="1">
      <c r="B74" s="39"/>
      <c r="C74" s="11"/>
      <c r="D74" s="19"/>
      <c r="E74" s="11"/>
      <c r="F74" s="11"/>
      <c r="G74" s="11"/>
      <c r="H74" s="11"/>
      <c r="I74" s="11"/>
      <c r="J74" s="11"/>
      <c r="K74" s="134"/>
      <c r="L74" s="134"/>
      <c r="M74" s="134"/>
    </row>
    <row r="75" spans="2:13" ht="12.75" customHeight="1">
      <c r="B75" s="39"/>
      <c r="C75" s="11"/>
      <c r="D75" s="19"/>
      <c r="E75" s="11"/>
      <c r="F75" s="11"/>
      <c r="G75" s="11"/>
      <c r="H75" s="11"/>
      <c r="I75" s="11"/>
      <c r="J75" s="11"/>
      <c r="K75" s="134"/>
      <c r="L75" s="134"/>
      <c r="M75" s="134"/>
    </row>
    <row r="76" spans="2:13" ht="12.75" customHeight="1">
      <c r="B76" s="39"/>
      <c r="C76" s="11"/>
      <c r="D76" s="19"/>
      <c r="E76" s="11"/>
      <c r="F76" s="11"/>
      <c r="G76" s="11"/>
      <c r="H76" s="11"/>
      <c r="I76" s="11"/>
      <c r="J76" s="11"/>
      <c r="K76" s="134"/>
      <c r="L76" s="134"/>
      <c r="M76" s="134"/>
    </row>
    <row r="77" spans="2:13" ht="12.75" customHeight="1">
      <c r="B77" s="39"/>
      <c r="C77" s="11"/>
      <c r="D77" s="19"/>
      <c r="E77" s="11"/>
      <c r="F77" s="11"/>
      <c r="G77" s="11"/>
      <c r="H77" s="11"/>
      <c r="I77" s="11"/>
      <c r="J77" s="11"/>
      <c r="K77" s="134"/>
      <c r="L77" s="134"/>
      <c r="M77" s="134"/>
    </row>
    <row r="78" spans="2:13" ht="12.75" customHeight="1">
      <c r="B78" s="39"/>
      <c r="C78" s="11"/>
      <c r="D78" s="19"/>
      <c r="E78" s="11"/>
      <c r="F78" s="11"/>
      <c r="G78" s="11"/>
      <c r="H78" s="11"/>
      <c r="I78" s="11"/>
      <c r="J78" s="11"/>
      <c r="K78" s="134"/>
      <c r="L78" s="134"/>
      <c r="M78" s="134"/>
    </row>
    <row r="79" spans="2:13" ht="12.75" customHeight="1">
      <c r="B79" s="39"/>
      <c r="C79" s="11"/>
      <c r="D79" s="19"/>
      <c r="E79" s="11"/>
      <c r="F79" s="11"/>
      <c r="G79" s="11"/>
      <c r="H79" s="11"/>
      <c r="I79" s="11"/>
      <c r="J79" s="11"/>
      <c r="K79" s="134"/>
      <c r="L79" s="134"/>
      <c r="M79" s="134"/>
    </row>
    <row r="80" spans="2:13" ht="12.75" customHeight="1">
      <c r="B80" s="39"/>
      <c r="C80" s="11"/>
      <c r="D80" s="19"/>
      <c r="E80" s="11"/>
      <c r="F80" s="11"/>
      <c r="G80" s="11"/>
      <c r="H80" s="11"/>
      <c r="I80" s="11"/>
      <c r="J80" s="11"/>
      <c r="K80" s="134"/>
      <c r="L80" s="134"/>
      <c r="M80" s="134"/>
    </row>
    <row r="81" spans="2:13" ht="12.75" customHeight="1">
      <c r="B81" s="39"/>
      <c r="C81" s="11"/>
      <c r="D81" s="19"/>
      <c r="E81" s="11"/>
      <c r="F81" s="11"/>
      <c r="G81" s="11"/>
      <c r="H81" s="11"/>
      <c r="I81" s="11"/>
      <c r="J81" s="11"/>
      <c r="K81" s="134"/>
      <c r="L81" s="134"/>
      <c r="M81" s="134"/>
    </row>
    <row r="82" spans="2:13" ht="12.75" customHeight="1">
      <c r="B82" s="39"/>
      <c r="C82" s="11"/>
      <c r="D82" s="19"/>
      <c r="E82" s="11"/>
      <c r="F82" s="11"/>
      <c r="G82" s="11"/>
      <c r="H82" s="11"/>
      <c r="I82" s="11"/>
      <c r="J82" s="11"/>
      <c r="K82" s="134"/>
      <c r="L82" s="134"/>
      <c r="M82" s="134"/>
    </row>
    <row r="83" spans="2:13" ht="12.75" customHeight="1">
      <c r="B83" s="39"/>
      <c r="C83" s="11"/>
      <c r="D83" s="19"/>
      <c r="E83" s="11"/>
      <c r="F83" s="11"/>
      <c r="G83" s="11"/>
      <c r="H83" s="11"/>
      <c r="I83" s="11"/>
      <c r="J83" s="11"/>
      <c r="K83" s="134"/>
      <c r="L83" s="134"/>
      <c r="M83" s="134"/>
    </row>
    <row r="84" spans="2:13" ht="12.75" customHeight="1">
      <c r="B84" s="39"/>
      <c r="C84" s="11"/>
      <c r="D84" s="19"/>
      <c r="E84" s="11"/>
      <c r="F84" s="11"/>
      <c r="G84" s="11"/>
      <c r="H84" s="11"/>
      <c r="I84" s="11"/>
      <c r="J84" s="11"/>
      <c r="K84" s="134"/>
      <c r="L84" s="134"/>
      <c r="M84" s="134"/>
    </row>
    <row r="85" spans="2:13" ht="12.75" customHeight="1">
      <c r="B85" s="39"/>
      <c r="C85" s="11"/>
      <c r="D85" s="19"/>
      <c r="E85" s="11"/>
      <c r="F85" s="11"/>
      <c r="G85" s="11"/>
      <c r="H85" s="11"/>
      <c r="I85" s="11"/>
      <c r="J85" s="11"/>
      <c r="K85" s="134"/>
      <c r="L85" s="134"/>
      <c r="M85" s="134"/>
    </row>
    <row r="86" spans="2:13" ht="12.75" customHeight="1">
      <c r="B86" s="39"/>
      <c r="C86" s="11"/>
      <c r="D86" s="19"/>
      <c r="E86" s="11"/>
      <c r="F86" s="11"/>
      <c r="G86" s="11"/>
      <c r="H86" s="11"/>
      <c r="I86" s="11"/>
      <c r="J86" s="11"/>
      <c r="K86" s="134"/>
      <c r="L86" s="134"/>
      <c r="M86" s="134"/>
    </row>
    <row r="87" spans="2:13" ht="12.75" customHeight="1">
      <c r="B87" s="39"/>
      <c r="C87" s="11"/>
      <c r="D87" s="19"/>
      <c r="E87" s="11"/>
      <c r="F87" s="11"/>
      <c r="G87" s="11"/>
      <c r="H87" s="11"/>
      <c r="I87" s="11"/>
      <c r="J87" s="11"/>
      <c r="K87" s="134"/>
      <c r="L87" s="134"/>
      <c r="M87" s="134"/>
    </row>
    <row r="88" spans="2:13" ht="12.75" customHeight="1">
      <c r="B88" s="39"/>
      <c r="C88" s="11"/>
      <c r="D88" s="19"/>
      <c r="E88" s="11"/>
      <c r="F88" s="11"/>
      <c r="G88" s="11"/>
      <c r="H88" s="11"/>
      <c r="I88" s="11"/>
      <c r="J88" s="11"/>
      <c r="K88" s="134"/>
      <c r="L88" s="134"/>
      <c r="M88" s="134"/>
    </row>
    <row r="89" spans="2:13" ht="12.75" customHeight="1">
      <c r="B89" s="39"/>
      <c r="C89" s="11"/>
      <c r="D89" s="19"/>
      <c r="E89" s="11"/>
      <c r="F89" s="11"/>
      <c r="G89" s="11"/>
      <c r="H89" s="11"/>
      <c r="I89" s="11"/>
      <c r="J89" s="11"/>
      <c r="K89" s="134"/>
      <c r="L89" s="134"/>
      <c r="M89" s="134"/>
    </row>
    <row r="90" spans="2:13" ht="12.75" customHeight="1">
      <c r="B90" s="39"/>
      <c r="C90" s="11"/>
      <c r="D90" s="19"/>
      <c r="E90" s="11"/>
      <c r="F90" s="11"/>
      <c r="G90" s="11"/>
      <c r="H90" s="11"/>
      <c r="I90" s="11"/>
      <c r="J90" s="11"/>
      <c r="K90" s="134"/>
      <c r="L90" s="134"/>
      <c r="M90" s="134"/>
    </row>
    <row r="91" spans="2:13" ht="12.75" customHeight="1">
      <c r="B91" s="39"/>
      <c r="C91" s="11"/>
      <c r="D91" s="19"/>
      <c r="E91" s="11"/>
      <c r="F91" s="11"/>
      <c r="G91" s="11"/>
      <c r="H91" s="11"/>
      <c r="I91" s="11"/>
      <c r="J91" s="11"/>
      <c r="K91" s="134"/>
      <c r="L91" s="134"/>
      <c r="M91" s="134"/>
    </row>
    <row r="92" spans="2:13" ht="12.75" customHeight="1">
      <c r="B92" s="39"/>
      <c r="C92" s="11"/>
      <c r="D92" s="19"/>
      <c r="E92" s="11"/>
      <c r="F92" s="11"/>
      <c r="G92" s="11"/>
      <c r="H92" s="11"/>
      <c r="I92" s="11"/>
      <c r="J92" s="11"/>
      <c r="K92" s="134"/>
      <c r="L92" s="134"/>
      <c r="M92" s="134"/>
    </row>
    <row r="93" spans="2:13" ht="12.75" customHeight="1">
      <c r="B93" s="39"/>
      <c r="C93" s="11"/>
      <c r="D93" s="19"/>
      <c r="E93" s="11"/>
      <c r="F93" s="11"/>
      <c r="G93" s="11"/>
      <c r="H93" s="11"/>
      <c r="I93" s="11"/>
      <c r="J93" s="11"/>
      <c r="K93" s="134"/>
      <c r="L93" s="134"/>
      <c r="M93" s="134"/>
    </row>
    <row r="94" spans="2:13" ht="12.75" customHeight="1">
      <c r="B94" s="39"/>
      <c r="C94" s="11"/>
      <c r="D94" s="19"/>
      <c r="E94" s="11"/>
      <c r="F94" s="11"/>
      <c r="G94" s="11"/>
      <c r="H94" s="11"/>
      <c r="I94" s="11"/>
      <c r="J94" s="11"/>
      <c r="K94" s="134"/>
      <c r="L94" s="134"/>
      <c r="M94" s="134"/>
    </row>
    <row r="95" spans="2:13" ht="12.75" customHeight="1">
      <c r="B95" s="39"/>
      <c r="C95" s="11"/>
      <c r="D95" s="19"/>
      <c r="E95" s="11"/>
      <c r="F95" s="11"/>
      <c r="G95" s="11"/>
      <c r="H95" s="11"/>
      <c r="I95" s="11"/>
      <c r="J95" s="11"/>
      <c r="K95" s="134"/>
      <c r="L95" s="134"/>
      <c r="M95" s="134"/>
    </row>
    <row r="96" spans="2:13" ht="12.75" customHeight="1">
      <c r="B96" s="39"/>
      <c r="C96" s="11"/>
      <c r="D96" s="19"/>
      <c r="E96" s="11"/>
      <c r="F96" s="11"/>
      <c r="G96" s="11"/>
      <c r="H96" s="11"/>
      <c r="I96" s="11"/>
      <c r="J96" s="11"/>
      <c r="K96" s="134"/>
      <c r="L96" s="134"/>
      <c r="M96" s="134"/>
    </row>
    <row r="97" spans="2:13" ht="12.75" customHeight="1">
      <c r="B97" s="39"/>
      <c r="C97" s="11"/>
      <c r="D97" s="19"/>
      <c r="E97" s="11"/>
      <c r="F97" s="11"/>
      <c r="G97" s="11"/>
      <c r="H97" s="11"/>
      <c r="I97" s="11"/>
      <c r="J97" s="11"/>
      <c r="K97" s="134"/>
      <c r="L97" s="134"/>
      <c r="M97" s="134"/>
    </row>
    <row r="98" spans="2:13" ht="12.75" customHeight="1">
      <c r="B98" s="39"/>
      <c r="C98" s="11"/>
      <c r="D98" s="19"/>
      <c r="E98" s="11"/>
      <c r="F98" s="11"/>
      <c r="G98" s="11"/>
      <c r="H98" s="11"/>
      <c r="I98" s="11"/>
      <c r="J98" s="11"/>
      <c r="K98" s="134"/>
      <c r="L98" s="134"/>
      <c r="M98" s="134"/>
    </row>
    <row r="99" spans="2:13" ht="12.75" customHeight="1">
      <c r="B99" s="39"/>
      <c r="C99" s="11"/>
      <c r="D99" s="19"/>
      <c r="E99" s="11"/>
      <c r="F99" s="11"/>
      <c r="G99" s="11"/>
      <c r="H99" s="11"/>
      <c r="I99" s="11"/>
      <c r="J99" s="11"/>
      <c r="K99" s="134"/>
      <c r="L99" s="134"/>
      <c r="M99" s="134"/>
    </row>
    <row r="100" spans="2:13" ht="12.75" customHeight="1">
      <c r="B100" s="39"/>
      <c r="C100" s="11"/>
      <c r="D100" s="19"/>
      <c r="E100" s="11"/>
      <c r="F100" s="11"/>
      <c r="G100" s="11"/>
      <c r="H100" s="11"/>
      <c r="I100" s="11"/>
      <c r="J100" s="11"/>
      <c r="K100" s="134"/>
      <c r="L100" s="134"/>
      <c r="M100" s="134"/>
    </row>
    <row r="101" spans="2:13" ht="12.75" customHeight="1">
      <c r="B101" s="39"/>
      <c r="C101" s="11"/>
      <c r="D101" s="19"/>
      <c r="E101" s="11"/>
      <c r="F101" s="11"/>
      <c r="G101" s="11"/>
      <c r="H101" s="11"/>
      <c r="I101" s="11"/>
      <c r="J101" s="11"/>
      <c r="K101" s="134"/>
      <c r="L101" s="134"/>
      <c r="M101" s="134"/>
    </row>
    <row r="102" spans="2:13" ht="12.75" customHeight="1">
      <c r="B102" s="39"/>
      <c r="C102" s="11"/>
      <c r="D102" s="19"/>
      <c r="E102" s="11"/>
      <c r="F102" s="11"/>
      <c r="G102" s="11"/>
      <c r="H102" s="11"/>
      <c r="I102" s="11"/>
      <c r="J102" s="11"/>
      <c r="K102" s="134"/>
      <c r="L102" s="134"/>
      <c r="M102" s="134"/>
    </row>
    <row r="103" spans="2:13" ht="12.75" customHeight="1">
      <c r="B103" s="39"/>
      <c r="C103" s="11"/>
      <c r="D103" s="19"/>
      <c r="E103" s="11"/>
      <c r="F103" s="11"/>
      <c r="G103" s="11"/>
      <c r="H103" s="11"/>
      <c r="I103" s="11"/>
      <c r="J103" s="11"/>
      <c r="K103" s="134"/>
      <c r="L103" s="134"/>
      <c r="M103" s="134"/>
    </row>
    <row r="104" spans="2:13" ht="12.75" customHeight="1">
      <c r="B104" s="39"/>
      <c r="C104" s="11"/>
      <c r="D104" s="19"/>
      <c r="E104" s="11"/>
      <c r="F104" s="11"/>
      <c r="G104" s="11"/>
      <c r="H104" s="11"/>
      <c r="I104" s="11"/>
      <c r="J104" s="11"/>
      <c r="K104" s="134"/>
      <c r="L104" s="134"/>
      <c r="M104" s="134"/>
    </row>
    <row r="105" spans="2:13" ht="12.75" customHeight="1">
      <c r="B105" s="39"/>
      <c r="C105" s="11"/>
      <c r="D105" s="19"/>
      <c r="E105" s="11"/>
      <c r="F105" s="11"/>
      <c r="G105" s="11"/>
      <c r="H105" s="11"/>
      <c r="I105" s="11"/>
      <c r="J105" s="11"/>
      <c r="K105" s="134"/>
      <c r="L105" s="134"/>
      <c r="M105" s="134"/>
    </row>
    <row r="106" spans="2:13" ht="12.75" customHeight="1">
      <c r="B106" s="39"/>
      <c r="C106" s="11"/>
      <c r="D106" s="19"/>
      <c r="E106" s="11"/>
      <c r="F106" s="11"/>
      <c r="G106" s="11"/>
      <c r="H106" s="11"/>
      <c r="I106" s="11"/>
      <c r="J106" s="11"/>
      <c r="K106" s="134"/>
      <c r="L106" s="134"/>
      <c r="M106" s="134"/>
    </row>
    <row r="107" spans="2:13" ht="12.75" customHeight="1">
      <c r="B107" s="39"/>
      <c r="C107" s="11"/>
      <c r="D107" s="19"/>
      <c r="E107" s="11"/>
      <c r="F107" s="11"/>
      <c r="G107" s="11"/>
      <c r="H107" s="11"/>
      <c r="I107" s="11"/>
      <c r="J107" s="11"/>
      <c r="K107" s="134"/>
      <c r="L107" s="134"/>
      <c r="M107" s="134"/>
    </row>
    <row r="108" spans="2:13" ht="12.75" customHeight="1">
      <c r="B108" s="39"/>
      <c r="C108" s="11"/>
      <c r="D108" s="19"/>
      <c r="E108" s="11"/>
      <c r="F108" s="11"/>
      <c r="G108" s="11"/>
      <c r="H108" s="11"/>
      <c r="I108" s="11"/>
      <c r="J108" s="11"/>
      <c r="K108" s="134"/>
      <c r="L108" s="134"/>
      <c r="M108" s="134"/>
    </row>
    <row r="109" spans="2:13" ht="12.75" customHeight="1">
      <c r="B109" s="39"/>
      <c r="C109" s="11"/>
      <c r="D109" s="19"/>
      <c r="E109" s="11"/>
      <c r="F109" s="11"/>
      <c r="G109" s="11"/>
      <c r="H109" s="11"/>
      <c r="I109" s="11"/>
      <c r="J109" s="11"/>
      <c r="K109" s="134"/>
      <c r="L109" s="134"/>
      <c r="M109" s="134"/>
    </row>
    <row r="110" spans="2:13" ht="12.75" customHeight="1">
      <c r="B110" s="39"/>
      <c r="C110" s="11"/>
      <c r="D110" s="19"/>
      <c r="E110" s="11"/>
      <c r="F110" s="11"/>
      <c r="G110" s="11"/>
      <c r="H110" s="11"/>
      <c r="I110" s="11"/>
      <c r="J110" s="11"/>
      <c r="K110" s="134"/>
      <c r="L110" s="134"/>
      <c r="M110" s="134"/>
    </row>
    <row r="111" spans="2:13" ht="12.75" customHeight="1">
      <c r="B111" s="39"/>
      <c r="C111" s="11"/>
      <c r="D111" s="19"/>
      <c r="E111" s="11"/>
      <c r="F111" s="11"/>
      <c r="G111" s="11"/>
      <c r="H111" s="11"/>
      <c r="I111" s="11"/>
      <c r="J111" s="11"/>
      <c r="K111" s="134"/>
      <c r="L111" s="134"/>
      <c r="M111" s="134"/>
    </row>
    <row r="112" spans="2:13" ht="12.75" customHeight="1">
      <c r="B112" s="39"/>
      <c r="C112" s="11"/>
      <c r="D112" s="19"/>
      <c r="E112" s="11"/>
      <c r="F112" s="11"/>
      <c r="G112" s="11"/>
      <c r="H112" s="11"/>
      <c r="I112" s="11"/>
      <c r="J112" s="11"/>
      <c r="K112" s="134"/>
      <c r="L112" s="134"/>
      <c r="M112" s="134"/>
    </row>
    <row r="113" spans="2:13" ht="12.75" customHeight="1">
      <c r="B113" s="39"/>
      <c r="C113" s="11"/>
      <c r="D113" s="19"/>
      <c r="E113" s="11"/>
      <c r="F113" s="11"/>
      <c r="G113" s="11"/>
      <c r="H113" s="11"/>
      <c r="I113" s="11"/>
      <c r="J113" s="11"/>
      <c r="K113" s="134"/>
      <c r="L113" s="134"/>
      <c r="M113" s="134"/>
    </row>
    <row r="114" spans="2:13" ht="12.75" customHeight="1">
      <c r="B114" s="39"/>
      <c r="C114" s="11"/>
      <c r="D114" s="19"/>
      <c r="E114" s="11"/>
      <c r="F114" s="11"/>
      <c r="G114" s="11"/>
      <c r="H114" s="11"/>
      <c r="I114" s="11"/>
      <c r="J114" s="11"/>
      <c r="K114" s="134"/>
      <c r="L114" s="134"/>
      <c r="M114" s="134"/>
    </row>
    <row r="115" spans="2:13" ht="12.75" customHeight="1">
      <c r="B115" s="39"/>
      <c r="C115" s="11"/>
      <c r="D115" s="19"/>
      <c r="E115" s="11"/>
      <c r="F115" s="11"/>
      <c r="G115" s="11"/>
      <c r="H115" s="11"/>
      <c r="I115" s="11"/>
      <c r="J115" s="11"/>
      <c r="K115" s="134"/>
      <c r="L115" s="134"/>
      <c r="M115" s="134"/>
    </row>
    <row r="116" spans="2:13" ht="12.75" customHeight="1">
      <c r="B116" s="39"/>
      <c r="C116" s="11"/>
      <c r="D116" s="19"/>
      <c r="E116" s="11"/>
      <c r="F116" s="11"/>
      <c r="G116" s="11"/>
      <c r="H116" s="11"/>
      <c r="I116" s="11"/>
      <c r="J116" s="11"/>
      <c r="K116" s="134"/>
      <c r="L116" s="134"/>
      <c r="M116" s="134"/>
    </row>
    <row r="117" spans="2:13" ht="12.75" customHeight="1">
      <c r="B117" s="39"/>
      <c r="C117" s="11"/>
      <c r="D117" s="19"/>
      <c r="E117" s="11"/>
      <c r="F117" s="11"/>
      <c r="G117" s="11"/>
      <c r="H117" s="11"/>
      <c r="I117" s="11"/>
      <c r="J117" s="11"/>
      <c r="K117" s="134"/>
      <c r="L117" s="134"/>
      <c r="M117" s="134"/>
    </row>
    <row r="118" spans="2:13" ht="12.75" customHeight="1">
      <c r="B118" s="39"/>
      <c r="C118" s="11"/>
      <c r="D118" s="19"/>
      <c r="E118" s="11"/>
      <c r="F118" s="11"/>
      <c r="G118" s="11"/>
      <c r="H118" s="11"/>
      <c r="I118" s="11"/>
      <c r="J118" s="11"/>
      <c r="K118" s="134"/>
      <c r="L118" s="134"/>
      <c r="M118" s="134"/>
    </row>
    <row r="119" spans="2:13" ht="12.75" customHeight="1">
      <c r="B119" s="39"/>
      <c r="C119" s="11"/>
      <c r="D119" s="19"/>
      <c r="E119" s="11"/>
      <c r="F119" s="11"/>
      <c r="G119" s="11"/>
      <c r="H119" s="11"/>
      <c r="I119" s="11"/>
      <c r="J119" s="11"/>
      <c r="K119" s="134"/>
      <c r="L119" s="134"/>
      <c r="M119" s="134"/>
    </row>
    <row r="120" spans="2:13" ht="12.75" customHeight="1">
      <c r="B120" s="39"/>
      <c r="C120" s="11"/>
      <c r="D120" s="19"/>
      <c r="E120" s="11"/>
      <c r="F120" s="11"/>
      <c r="G120" s="11"/>
      <c r="H120" s="11"/>
      <c r="I120" s="11"/>
      <c r="J120" s="11"/>
      <c r="K120" s="134"/>
      <c r="L120" s="134"/>
      <c r="M120" s="134"/>
    </row>
    <row r="121" spans="2:13" ht="12.75" customHeight="1">
      <c r="B121" s="39"/>
      <c r="C121" s="11"/>
      <c r="D121" s="19"/>
      <c r="E121" s="11"/>
      <c r="F121" s="11"/>
      <c r="G121" s="11"/>
      <c r="H121" s="11"/>
      <c r="I121" s="11"/>
      <c r="J121" s="11"/>
      <c r="K121" s="134"/>
      <c r="L121" s="134"/>
      <c r="M121" s="134"/>
    </row>
    <row r="122" spans="2:13" ht="12.75" customHeight="1">
      <c r="B122" s="39"/>
      <c r="C122" s="11"/>
      <c r="D122" s="19"/>
      <c r="E122" s="11"/>
      <c r="F122" s="11"/>
      <c r="G122" s="11"/>
      <c r="H122" s="11"/>
      <c r="I122" s="11"/>
      <c r="J122" s="11"/>
      <c r="K122" s="134"/>
      <c r="L122" s="134"/>
      <c r="M122" s="134"/>
    </row>
    <row r="123" spans="2:13" ht="12.75" customHeight="1">
      <c r="B123" s="39"/>
      <c r="C123" s="11"/>
      <c r="D123" s="19"/>
      <c r="E123" s="11"/>
      <c r="F123" s="11"/>
      <c r="G123" s="11"/>
      <c r="H123" s="11"/>
      <c r="I123" s="11"/>
      <c r="J123" s="11"/>
      <c r="K123" s="134"/>
      <c r="L123" s="134"/>
      <c r="M123" s="134"/>
    </row>
    <row r="124" spans="2:13" ht="12.75" customHeight="1">
      <c r="B124" s="39"/>
      <c r="C124" s="11"/>
      <c r="D124" s="19"/>
      <c r="E124" s="11"/>
      <c r="F124" s="11"/>
      <c r="G124" s="11"/>
      <c r="H124" s="11"/>
      <c r="I124" s="11"/>
      <c r="J124" s="11"/>
      <c r="K124" s="134"/>
      <c r="L124" s="134"/>
      <c r="M124" s="134"/>
    </row>
    <row r="125" spans="2:13" ht="12.75" customHeight="1">
      <c r="B125" s="39"/>
      <c r="C125" s="11"/>
      <c r="D125" s="19"/>
      <c r="E125" s="11"/>
      <c r="F125" s="11"/>
      <c r="G125" s="11"/>
      <c r="H125" s="11"/>
      <c r="I125" s="11"/>
      <c r="J125" s="11"/>
      <c r="K125" s="134"/>
      <c r="L125" s="134"/>
      <c r="M125" s="134"/>
    </row>
    <row r="126" spans="2:13" ht="12.75" customHeight="1">
      <c r="B126" s="39"/>
      <c r="C126" s="11"/>
      <c r="D126" s="19"/>
      <c r="E126" s="11"/>
      <c r="F126" s="11"/>
      <c r="G126" s="11"/>
      <c r="H126" s="11"/>
      <c r="I126" s="11"/>
      <c r="J126" s="11"/>
      <c r="K126" s="134"/>
      <c r="L126" s="134"/>
      <c r="M126" s="134"/>
    </row>
    <row r="127" spans="2:13" ht="12.75" customHeight="1">
      <c r="B127" s="39"/>
      <c r="C127" s="11"/>
      <c r="D127" s="19"/>
      <c r="E127" s="11"/>
      <c r="F127" s="11"/>
      <c r="G127" s="11"/>
      <c r="H127" s="11"/>
      <c r="I127" s="11"/>
      <c r="J127" s="11"/>
      <c r="K127" s="134"/>
      <c r="L127" s="134"/>
      <c r="M127" s="134"/>
    </row>
    <row r="128" spans="2:13" ht="12.75" customHeight="1">
      <c r="B128" s="39"/>
      <c r="C128" s="11"/>
      <c r="D128" s="19"/>
      <c r="E128" s="11"/>
      <c r="F128" s="11"/>
      <c r="G128" s="11"/>
      <c r="H128" s="11"/>
      <c r="I128" s="11"/>
      <c r="J128" s="11"/>
      <c r="K128" s="134"/>
      <c r="L128" s="134"/>
      <c r="M128" s="134"/>
    </row>
    <row r="129" spans="2:13" ht="12.75" customHeight="1">
      <c r="B129" s="39"/>
      <c r="C129" s="11"/>
      <c r="D129" s="19"/>
      <c r="E129" s="11"/>
      <c r="F129" s="11"/>
      <c r="G129" s="11"/>
      <c r="H129" s="11"/>
      <c r="I129" s="11"/>
      <c r="J129" s="11"/>
      <c r="K129" s="134"/>
      <c r="L129" s="134"/>
      <c r="M129" s="134"/>
    </row>
    <row r="130" spans="2:13" ht="12.75" customHeight="1">
      <c r="B130" s="39"/>
      <c r="C130" s="11"/>
      <c r="D130" s="19"/>
      <c r="E130" s="11"/>
      <c r="F130" s="11"/>
      <c r="G130" s="11"/>
      <c r="H130" s="11"/>
      <c r="I130" s="11"/>
      <c r="J130" s="11"/>
      <c r="K130" s="134"/>
      <c r="L130" s="134"/>
      <c r="M130" s="134"/>
    </row>
    <row r="131" spans="2:13" ht="12.75" customHeight="1">
      <c r="B131" s="39"/>
      <c r="C131" s="11"/>
      <c r="D131" s="19"/>
      <c r="E131" s="11"/>
      <c r="F131" s="11"/>
      <c r="G131" s="11"/>
      <c r="H131" s="11"/>
      <c r="I131" s="11"/>
      <c r="J131" s="11"/>
      <c r="K131" s="134"/>
      <c r="L131" s="134"/>
      <c r="M131" s="134"/>
    </row>
    <row r="132" spans="2:13" ht="12.75" customHeight="1">
      <c r="B132" s="39"/>
      <c r="C132" s="11"/>
      <c r="D132" s="19"/>
      <c r="E132" s="11"/>
      <c r="F132" s="11"/>
      <c r="G132" s="11"/>
      <c r="H132" s="11"/>
      <c r="I132" s="11"/>
      <c r="J132" s="11"/>
      <c r="K132" s="134"/>
      <c r="L132" s="134"/>
      <c r="M132" s="134"/>
    </row>
    <row r="133" spans="2:13" ht="12.75" customHeight="1">
      <c r="B133" s="39"/>
      <c r="C133" s="11"/>
      <c r="D133" s="19"/>
      <c r="E133" s="11"/>
      <c r="F133" s="11"/>
      <c r="G133" s="11"/>
      <c r="H133" s="11"/>
      <c r="I133" s="11"/>
      <c r="J133" s="11"/>
      <c r="K133" s="134"/>
      <c r="L133" s="134"/>
      <c r="M133" s="134"/>
    </row>
    <row r="134" spans="2:13" ht="12.75" customHeight="1">
      <c r="B134" s="39"/>
      <c r="C134" s="11"/>
      <c r="D134" s="19"/>
      <c r="E134" s="11"/>
      <c r="F134" s="11"/>
      <c r="G134" s="11"/>
      <c r="H134" s="11"/>
      <c r="I134" s="11"/>
      <c r="J134" s="11"/>
      <c r="K134" s="134"/>
      <c r="L134" s="134"/>
      <c r="M134" s="134"/>
    </row>
    <row r="135" spans="2:13" ht="12.75" customHeight="1">
      <c r="B135" s="39"/>
      <c r="C135" s="11"/>
      <c r="D135" s="19"/>
      <c r="E135" s="11"/>
      <c r="F135" s="11"/>
      <c r="G135" s="11"/>
      <c r="H135" s="11"/>
      <c r="I135" s="11"/>
      <c r="J135" s="11"/>
      <c r="K135" s="134"/>
      <c r="L135" s="134"/>
      <c r="M135" s="134"/>
    </row>
    <row r="136" spans="2:13" ht="12.75" customHeight="1">
      <c r="B136" s="39"/>
      <c r="C136" s="11"/>
      <c r="D136" s="19"/>
      <c r="E136" s="11"/>
      <c r="F136" s="11"/>
      <c r="G136" s="11"/>
      <c r="H136" s="11"/>
      <c r="I136" s="11"/>
      <c r="J136" s="11"/>
      <c r="K136" s="134"/>
      <c r="L136" s="134"/>
      <c r="M136" s="134"/>
    </row>
    <row r="137" spans="2:13" ht="12.75" customHeight="1">
      <c r="B137" s="39"/>
      <c r="C137" s="11"/>
      <c r="D137" s="19"/>
      <c r="E137" s="11"/>
      <c r="F137" s="11"/>
      <c r="G137" s="11"/>
      <c r="H137" s="11"/>
      <c r="I137" s="11"/>
      <c r="J137" s="11"/>
      <c r="K137" s="134"/>
      <c r="L137" s="134"/>
      <c r="M137" s="134"/>
    </row>
    <row r="138" spans="2:13" ht="12.75" customHeight="1">
      <c r="B138" s="39"/>
      <c r="C138" s="11"/>
      <c r="D138" s="19"/>
      <c r="E138" s="11"/>
      <c r="F138" s="11"/>
      <c r="G138" s="11"/>
      <c r="H138" s="11"/>
      <c r="I138" s="11"/>
      <c r="J138" s="11"/>
      <c r="K138" s="134"/>
      <c r="L138" s="134"/>
      <c r="M138" s="134"/>
    </row>
    <row r="139" spans="2:13" ht="12.75" customHeight="1">
      <c r="B139" s="39"/>
      <c r="C139" s="11"/>
      <c r="D139" s="19"/>
      <c r="E139" s="11"/>
      <c r="F139" s="11"/>
      <c r="G139" s="11"/>
      <c r="H139" s="11"/>
      <c r="I139" s="11"/>
      <c r="J139" s="11"/>
      <c r="K139" s="134"/>
      <c r="L139" s="134"/>
      <c r="M139" s="134"/>
    </row>
    <row r="140" spans="2:13" ht="12.75" customHeight="1">
      <c r="B140" s="39"/>
      <c r="C140" s="11"/>
      <c r="D140" s="19"/>
      <c r="E140" s="11"/>
      <c r="F140" s="11"/>
      <c r="G140" s="11"/>
      <c r="H140" s="11"/>
      <c r="I140" s="11"/>
      <c r="J140" s="11"/>
      <c r="K140" s="134"/>
      <c r="L140" s="134"/>
      <c r="M140" s="134"/>
    </row>
    <row r="141" spans="2:13" ht="12.75" customHeight="1">
      <c r="B141" s="39"/>
      <c r="C141" s="11"/>
      <c r="D141" s="19"/>
      <c r="E141" s="11"/>
      <c r="F141" s="11"/>
      <c r="G141" s="11"/>
      <c r="H141" s="11"/>
      <c r="I141" s="11"/>
      <c r="J141" s="11"/>
      <c r="K141" s="134"/>
      <c r="L141" s="134"/>
      <c r="M141" s="134"/>
    </row>
    <row r="142" spans="2:13" ht="12.75" customHeight="1">
      <c r="B142" s="39"/>
      <c r="C142" s="11"/>
      <c r="D142" s="19"/>
      <c r="E142" s="11"/>
      <c r="F142" s="11"/>
      <c r="G142" s="11"/>
      <c r="H142" s="11"/>
      <c r="I142" s="11"/>
      <c r="J142" s="11"/>
      <c r="K142" s="134"/>
      <c r="L142" s="134"/>
      <c r="M142" s="134"/>
    </row>
    <row r="143" spans="2:13" ht="12.75" customHeight="1">
      <c r="B143" s="39"/>
      <c r="C143" s="11"/>
      <c r="D143" s="19"/>
      <c r="E143" s="11"/>
      <c r="F143" s="11"/>
      <c r="G143" s="11"/>
      <c r="H143" s="11"/>
      <c r="I143" s="11"/>
      <c r="J143" s="11"/>
      <c r="K143" s="134"/>
      <c r="L143" s="134"/>
      <c r="M143" s="134"/>
    </row>
    <row r="144" spans="2:13" ht="12.75" customHeight="1">
      <c r="B144" s="39"/>
      <c r="C144" s="11"/>
      <c r="D144" s="19"/>
      <c r="E144" s="11"/>
      <c r="F144" s="11"/>
      <c r="G144" s="11"/>
      <c r="H144" s="11"/>
      <c r="I144" s="11"/>
      <c r="J144" s="11"/>
      <c r="K144" s="134"/>
      <c r="L144" s="134"/>
      <c r="M144" s="134"/>
    </row>
    <row r="145" spans="2:13" ht="12.75" customHeight="1">
      <c r="B145" s="39"/>
      <c r="C145" s="11"/>
      <c r="D145" s="19"/>
      <c r="E145" s="11"/>
      <c r="F145" s="11"/>
      <c r="G145" s="11"/>
      <c r="H145" s="11"/>
      <c r="I145" s="11"/>
      <c r="J145" s="11"/>
      <c r="K145" s="134"/>
      <c r="L145" s="134"/>
      <c r="M145" s="134"/>
    </row>
    <row r="146" spans="2:13" ht="12.75" customHeight="1">
      <c r="B146" s="39"/>
      <c r="C146" s="11"/>
      <c r="D146" s="19"/>
      <c r="E146" s="11"/>
      <c r="F146" s="11"/>
      <c r="G146" s="11"/>
      <c r="H146" s="11"/>
      <c r="I146" s="11"/>
      <c r="J146" s="11"/>
      <c r="K146" s="134"/>
      <c r="L146" s="134"/>
      <c r="M146" s="134"/>
    </row>
    <row r="147" spans="2:13" ht="12.75" customHeight="1">
      <c r="B147" s="39"/>
      <c r="C147" s="11"/>
      <c r="D147" s="19"/>
      <c r="E147" s="11"/>
      <c r="F147" s="11"/>
      <c r="G147" s="11"/>
      <c r="H147" s="11"/>
      <c r="I147" s="11"/>
      <c r="J147" s="11"/>
      <c r="K147" s="134"/>
      <c r="L147" s="134"/>
      <c r="M147" s="134"/>
    </row>
    <row r="148" spans="2:13" ht="12.75" customHeight="1">
      <c r="B148" s="39"/>
      <c r="C148" s="11"/>
      <c r="D148" s="19"/>
      <c r="E148" s="11"/>
      <c r="F148" s="11"/>
      <c r="G148" s="11"/>
      <c r="H148" s="11"/>
      <c r="I148" s="11"/>
      <c r="J148" s="11"/>
      <c r="K148" s="134"/>
      <c r="L148" s="134"/>
      <c r="M148" s="134"/>
    </row>
    <row r="149" spans="2:13" ht="12.75" customHeight="1">
      <c r="B149" s="39"/>
      <c r="C149" s="11"/>
      <c r="D149" s="19"/>
      <c r="E149" s="11"/>
      <c r="F149" s="11"/>
      <c r="G149" s="11"/>
      <c r="H149" s="11"/>
      <c r="I149" s="11"/>
      <c r="J149" s="11"/>
      <c r="K149" s="134"/>
      <c r="L149" s="134"/>
      <c r="M149" s="134"/>
    </row>
    <row r="150" spans="2:13" ht="12.75" customHeight="1">
      <c r="B150" s="39"/>
      <c r="C150" s="11"/>
      <c r="D150" s="19"/>
      <c r="E150" s="11"/>
      <c r="F150" s="11"/>
      <c r="G150" s="11"/>
      <c r="H150" s="11"/>
      <c r="I150" s="11"/>
      <c r="J150" s="11"/>
      <c r="K150" s="134"/>
      <c r="L150" s="134"/>
      <c r="M150" s="134"/>
    </row>
    <row r="151" spans="2:13" ht="12.75" customHeight="1">
      <c r="B151" s="39"/>
      <c r="C151" s="11"/>
      <c r="D151" s="19"/>
      <c r="E151" s="11"/>
      <c r="F151" s="11"/>
      <c r="G151" s="11"/>
      <c r="H151" s="11"/>
      <c r="I151" s="11"/>
      <c r="J151" s="11"/>
      <c r="K151" s="134"/>
      <c r="L151" s="134"/>
      <c r="M151" s="134"/>
    </row>
    <row r="152" spans="2:13" ht="12.75" customHeight="1">
      <c r="B152" s="39"/>
      <c r="C152" s="11"/>
      <c r="D152" s="19"/>
      <c r="E152" s="11"/>
      <c r="F152" s="11"/>
      <c r="G152" s="11"/>
      <c r="H152" s="11"/>
      <c r="I152" s="11"/>
      <c r="J152" s="11"/>
      <c r="K152" s="134"/>
      <c r="L152" s="134"/>
      <c r="M152" s="134"/>
    </row>
    <row r="153" spans="2:13" ht="12.75" customHeight="1">
      <c r="B153" s="39"/>
      <c r="C153" s="11"/>
      <c r="D153" s="19"/>
      <c r="E153" s="11"/>
      <c r="F153" s="11"/>
      <c r="G153" s="11"/>
      <c r="H153" s="11"/>
      <c r="I153" s="11"/>
      <c r="J153" s="11"/>
      <c r="K153" s="134"/>
      <c r="L153" s="134"/>
      <c r="M153" s="134"/>
    </row>
    <row r="154" spans="2:13" ht="12.75" customHeight="1">
      <c r="B154" s="39"/>
      <c r="C154" s="11"/>
      <c r="D154" s="19"/>
      <c r="E154" s="11"/>
      <c r="F154" s="11"/>
      <c r="G154" s="11"/>
      <c r="H154" s="11"/>
      <c r="I154" s="11"/>
      <c r="J154" s="11"/>
      <c r="K154" s="134"/>
      <c r="L154" s="134"/>
      <c r="M154" s="134"/>
    </row>
    <row r="155" spans="2:13" ht="12.75" customHeight="1">
      <c r="B155" s="39"/>
      <c r="C155" s="11"/>
      <c r="D155" s="19"/>
      <c r="E155" s="11"/>
      <c r="F155" s="11"/>
      <c r="G155" s="11"/>
      <c r="H155" s="11"/>
      <c r="I155" s="11"/>
      <c r="J155" s="11"/>
      <c r="K155" s="134"/>
      <c r="L155" s="134"/>
      <c r="M155" s="134"/>
    </row>
    <row r="156" spans="2:13" ht="12.75" customHeight="1">
      <c r="B156" s="39"/>
      <c r="C156" s="11"/>
      <c r="D156" s="19"/>
      <c r="E156" s="11"/>
      <c r="F156" s="11"/>
      <c r="G156" s="11"/>
      <c r="H156" s="11"/>
      <c r="I156" s="11"/>
      <c r="J156" s="11"/>
      <c r="K156" s="134"/>
      <c r="L156" s="134"/>
      <c r="M156" s="134"/>
    </row>
    <row r="157" spans="2:13" ht="12.75" customHeight="1">
      <c r="B157" s="39"/>
      <c r="C157" s="11"/>
      <c r="D157" s="19"/>
      <c r="E157" s="11"/>
      <c r="F157" s="11"/>
      <c r="G157" s="11"/>
      <c r="H157" s="11"/>
      <c r="I157" s="11"/>
      <c r="J157" s="11"/>
      <c r="K157" s="134"/>
      <c r="L157" s="134"/>
      <c r="M157" s="134"/>
    </row>
    <row r="158" spans="2:13" ht="12.75" customHeight="1">
      <c r="B158" s="39"/>
      <c r="C158" s="11"/>
      <c r="D158" s="19"/>
      <c r="E158" s="11"/>
      <c r="F158" s="11"/>
      <c r="G158" s="11"/>
      <c r="H158" s="11"/>
      <c r="I158" s="11"/>
      <c r="J158" s="11"/>
      <c r="K158" s="134"/>
      <c r="L158" s="134"/>
      <c r="M158" s="134"/>
    </row>
    <row r="159" spans="2:13" ht="12.75" customHeight="1">
      <c r="B159" s="39"/>
      <c r="C159" s="11"/>
      <c r="D159" s="19"/>
      <c r="E159" s="11"/>
      <c r="F159" s="11"/>
      <c r="G159" s="11"/>
      <c r="H159" s="11"/>
      <c r="I159" s="11"/>
      <c r="J159" s="11"/>
      <c r="K159" s="134"/>
      <c r="L159" s="134"/>
      <c r="M159" s="134"/>
    </row>
    <row r="160" spans="2:13" ht="12.75" customHeight="1">
      <c r="B160" s="39"/>
      <c r="C160" s="11"/>
      <c r="D160" s="19"/>
      <c r="E160" s="11"/>
      <c r="F160" s="11"/>
      <c r="G160" s="11"/>
      <c r="H160" s="11"/>
      <c r="I160" s="11"/>
      <c r="J160" s="11"/>
      <c r="K160" s="134"/>
      <c r="L160" s="134"/>
      <c r="M160" s="134"/>
    </row>
    <row r="161" spans="2:13" ht="12.75" customHeight="1">
      <c r="B161" s="39"/>
      <c r="C161" s="11"/>
      <c r="D161" s="19"/>
      <c r="E161" s="11"/>
      <c r="F161" s="11"/>
      <c r="G161" s="11"/>
      <c r="H161" s="11"/>
      <c r="I161" s="11"/>
      <c r="J161" s="11"/>
      <c r="K161" s="134"/>
      <c r="L161" s="134"/>
      <c r="M161" s="134"/>
    </row>
    <row r="162" spans="2:13" ht="12.75" customHeight="1">
      <c r="B162" s="39"/>
      <c r="C162" s="11"/>
      <c r="D162" s="19"/>
      <c r="E162" s="11"/>
      <c r="F162" s="11"/>
      <c r="G162" s="11"/>
      <c r="H162" s="11"/>
      <c r="I162" s="11"/>
      <c r="J162" s="11"/>
      <c r="K162" s="134"/>
      <c r="L162" s="134"/>
      <c r="M162" s="134"/>
    </row>
    <row r="163" spans="2:13" ht="12.75" customHeight="1">
      <c r="B163" s="39"/>
      <c r="C163" s="11"/>
      <c r="D163" s="19"/>
      <c r="E163" s="11"/>
      <c r="F163" s="11"/>
      <c r="G163" s="11"/>
      <c r="H163" s="11"/>
      <c r="I163" s="11"/>
      <c r="J163" s="11"/>
      <c r="K163" s="134"/>
      <c r="L163" s="134"/>
      <c r="M163" s="134"/>
    </row>
    <row r="164" spans="2:13" ht="12.75" customHeight="1">
      <c r="B164" s="39"/>
      <c r="C164" s="11"/>
      <c r="D164" s="19"/>
      <c r="E164" s="11"/>
      <c r="F164" s="11"/>
      <c r="G164" s="11"/>
      <c r="H164" s="11"/>
      <c r="I164" s="11"/>
      <c r="J164" s="11"/>
      <c r="K164" s="134"/>
      <c r="L164" s="134"/>
      <c r="M164" s="134"/>
    </row>
    <row r="165" spans="2:13" ht="12.75" customHeight="1">
      <c r="B165" s="39"/>
      <c r="C165" s="11"/>
      <c r="D165" s="19"/>
      <c r="E165" s="11"/>
      <c r="F165" s="11"/>
      <c r="G165" s="11"/>
      <c r="H165" s="11"/>
      <c r="I165" s="11"/>
      <c r="J165" s="11"/>
      <c r="K165" s="134"/>
      <c r="L165" s="134"/>
      <c r="M165" s="134"/>
    </row>
    <row r="166" spans="2:13" ht="12.75" customHeight="1">
      <c r="B166" s="39"/>
      <c r="C166" s="11"/>
      <c r="D166" s="19"/>
      <c r="E166" s="11"/>
      <c r="F166" s="11"/>
      <c r="G166" s="11"/>
      <c r="H166" s="11"/>
      <c r="I166" s="11"/>
      <c r="J166" s="11"/>
      <c r="K166" s="134"/>
      <c r="L166" s="134"/>
      <c r="M166" s="134"/>
    </row>
    <row r="167" spans="2:13" ht="12.75" customHeight="1">
      <c r="B167" s="39"/>
      <c r="C167" s="11"/>
      <c r="D167" s="19"/>
      <c r="E167" s="11"/>
      <c r="F167" s="11"/>
      <c r="G167" s="11"/>
      <c r="H167" s="11"/>
      <c r="I167" s="11"/>
      <c r="J167" s="11"/>
      <c r="K167" s="134"/>
      <c r="L167" s="134"/>
      <c r="M167" s="134"/>
    </row>
    <row r="168" spans="2:13" ht="12.75" customHeight="1">
      <c r="B168" s="39"/>
      <c r="C168" s="11"/>
      <c r="D168" s="19"/>
      <c r="E168" s="11"/>
      <c r="F168" s="11"/>
      <c r="G168" s="11"/>
      <c r="H168" s="11"/>
      <c r="I168" s="11"/>
      <c r="J168" s="11"/>
      <c r="K168" s="134"/>
      <c r="L168" s="134"/>
      <c r="M168" s="134"/>
    </row>
    <row r="169" spans="2:13" ht="12.75" customHeight="1">
      <c r="B169" s="39"/>
      <c r="C169" s="11"/>
      <c r="D169" s="19"/>
      <c r="E169" s="11"/>
      <c r="F169" s="11"/>
      <c r="G169" s="11"/>
      <c r="H169" s="11"/>
      <c r="I169" s="11"/>
      <c r="J169" s="11"/>
      <c r="K169" s="134"/>
      <c r="L169" s="134"/>
      <c r="M169" s="134"/>
    </row>
    <row r="170" spans="2:13" ht="12.75" customHeight="1">
      <c r="B170" s="39"/>
      <c r="C170" s="11"/>
      <c r="D170" s="19"/>
      <c r="E170" s="11"/>
      <c r="F170" s="11"/>
      <c r="G170" s="11"/>
      <c r="H170" s="11"/>
      <c r="I170" s="11"/>
      <c r="J170" s="11"/>
      <c r="K170" s="134"/>
      <c r="L170" s="134"/>
      <c r="M170" s="134"/>
    </row>
    <row r="171" spans="2:13" ht="12.75" customHeight="1">
      <c r="B171" s="39"/>
      <c r="C171" s="11"/>
      <c r="D171" s="19"/>
      <c r="E171" s="11"/>
      <c r="F171" s="11"/>
      <c r="G171" s="11"/>
      <c r="H171" s="11"/>
      <c r="I171" s="11"/>
      <c r="J171" s="11"/>
      <c r="K171" s="134"/>
      <c r="L171" s="134"/>
      <c r="M171" s="134"/>
    </row>
    <row r="172" spans="2:13" ht="12.75" customHeight="1">
      <c r="B172" s="39"/>
      <c r="C172" s="11"/>
      <c r="D172" s="19"/>
      <c r="E172" s="11"/>
      <c r="F172" s="11"/>
      <c r="G172" s="11"/>
      <c r="H172" s="11"/>
      <c r="I172" s="11"/>
      <c r="J172" s="11"/>
      <c r="K172" s="134"/>
      <c r="L172" s="134"/>
      <c r="M172" s="134"/>
    </row>
    <row r="173" spans="2:13" ht="12.75" customHeight="1">
      <c r="B173" s="39"/>
      <c r="C173" s="11"/>
      <c r="D173" s="19"/>
      <c r="E173" s="11"/>
      <c r="F173" s="11"/>
      <c r="G173" s="11"/>
      <c r="H173" s="11"/>
      <c r="I173" s="11"/>
      <c r="J173" s="11"/>
      <c r="K173" s="134"/>
      <c r="L173" s="134"/>
      <c r="M173" s="134"/>
    </row>
    <row r="174" spans="2:13" ht="12.75" customHeight="1">
      <c r="B174" s="39"/>
      <c r="C174" s="11"/>
      <c r="D174" s="19"/>
      <c r="E174" s="11"/>
      <c r="F174" s="11"/>
      <c r="G174" s="11"/>
      <c r="H174" s="11"/>
      <c r="I174" s="11"/>
      <c r="J174" s="11"/>
      <c r="K174" s="134"/>
      <c r="L174" s="134"/>
      <c r="M174" s="134"/>
    </row>
    <row r="175" spans="2:13" ht="12.75" customHeight="1">
      <c r="B175" s="39"/>
      <c r="C175" s="11"/>
      <c r="D175" s="19"/>
      <c r="E175" s="11"/>
      <c r="F175" s="11"/>
      <c r="G175" s="11"/>
      <c r="H175" s="11"/>
      <c r="I175" s="11"/>
      <c r="J175" s="11"/>
      <c r="K175" s="134"/>
      <c r="L175" s="134"/>
      <c r="M175" s="134"/>
    </row>
    <row r="176" spans="2:13" ht="12.75" customHeight="1">
      <c r="B176" s="39"/>
      <c r="C176" s="11"/>
      <c r="D176" s="19"/>
      <c r="E176" s="11"/>
      <c r="F176" s="11"/>
      <c r="G176" s="11"/>
      <c r="H176" s="11"/>
      <c r="I176" s="11"/>
      <c r="J176" s="11"/>
      <c r="K176" s="134"/>
      <c r="L176" s="134"/>
      <c r="M176" s="134"/>
    </row>
    <row r="177" spans="2:13" ht="12.75" customHeight="1">
      <c r="B177" s="39"/>
      <c r="C177" s="11"/>
      <c r="D177" s="19"/>
      <c r="E177" s="11"/>
      <c r="F177" s="11"/>
      <c r="G177" s="11"/>
      <c r="H177" s="11"/>
      <c r="I177" s="11"/>
      <c r="J177" s="11"/>
      <c r="K177" s="134"/>
      <c r="L177" s="134"/>
      <c r="M177" s="134"/>
    </row>
    <row r="178" spans="2:13" ht="12.75" customHeight="1">
      <c r="B178" s="39"/>
      <c r="C178" s="11"/>
      <c r="D178" s="19"/>
      <c r="E178" s="11"/>
      <c r="F178" s="11"/>
      <c r="G178" s="11"/>
      <c r="H178" s="11"/>
      <c r="I178" s="11"/>
      <c r="J178" s="11"/>
      <c r="K178" s="134"/>
      <c r="L178" s="134"/>
      <c r="M178" s="134"/>
    </row>
    <row r="179" spans="2:13" ht="12.75" customHeight="1">
      <c r="B179" s="39"/>
      <c r="C179" s="11"/>
      <c r="D179" s="19"/>
      <c r="E179" s="11"/>
      <c r="F179" s="11"/>
      <c r="G179" s="11"/>
      <c r="H179" s="11"/>
      <c r="I179" s="11"/>
      <c r="J179" s="11"/>
      <c r="K179" s="134"/>
      <c r="L179" s="134"/>
      <c r="M179" s="134"/>
    </row>
    <row r="180" spans="2:13" ht="12.75" customHeight="1">
      <c r="B180" s="39"/>
      <c r="C180" s="11"/>
      <c r="D180" s="19"/>
      <c r="E180" s="11"/>
      <c r="F180" s="11"/>
      <c r="G180" s="11"/>
      <c r="H180" s="11"/>
      <c r="I180" s="11"/>
      <c r="J180" s="11"/>
      <c r="K180" s="134"/>
      <c r="L180" s="134"/>
      <c r="M180" s="134"/>
    </row>
    <row r="181" spans="2:13" ht="12.75" customHeight="1">
      <c r="B181" s="39"/>
      <c r="C181" s="11"/>
      <c r="D181" s="19"/>
      <c r="E181" s="11"/>
      <c r="F181" s="11"/>
      <c r="G181" s="11"/>
      <c r="H181" s="11"/>
      <c r="I181" s="11"/>
      <c r="J181" s="11"/>
      <c r="K181" s="134"/>
      <c r="L181" s="134"/>
      <c r="M181" s="134"/>
    </row>
    <row r="182" spans="2:13" ht="12.75" customHeight="1">
      <c r="B182" s="39"/>
      <c r="C182" s="11"/>
      <c r="D182" s="19"/>
      <c r="E182" s="11"/>
      <c r="F182" s="11"/>
      <c r="G182" s="11"/>
      <c r="H182" s="11"/>
      <c r="I182" s="11"/>
      <c r="J182" s="11"/>
      <c r="K182" s="134"/>
      <c r="L182" s="134"/>
      <c r="M182" s="134"/>
    </row>
    <row r="183" spans="2:13" ht="12.75" customHeight="1">
      <c r="B183" s="39"/>
      <c r="C183" s="11"/>
      <c r="D183" s="19"/>
      <c r="E183" s="11"/>
      <c r="F183" s="11"/>
      <c r="G183" s="11"/>
      <c r="H183" s="11"/>
      <c r="I183" s="11"/>
      <c r="J183" s="11"/>
      <c r="K183" s="134"/>
      <c r="L183" s="134"/>
      <c r="M183" s="134"/>
    </row>
    <row r="184" spans="2:13" ht="12.75" customHeight="1">
      <c r="B184" s="39"/>
      <c r="C184" s="11"/>
      <c r="D184" s="19"/>
      <c r="E184" s="11"/>
      <c r="F184" s="11"/>
      <c r="G184" s="11"/>
      <c r="H184" s="11"/>
      <c r="I184" s="11"/>
      <c r="J184" s="11"/>
      <c r="K184" s="134"/>
      <c r="L184" s="134"/>
      <c r="M184" s="134"/>
    </row>
    <row r="185" spans="2:13" ht="12.75" customHeight="1">
      <c r="B185" s="39"/>
      <c r="C185" s="11"/>
      <c r="D185" s="19"/>
      <c r="E185" s="11"/>
      <c r="F185" s="11"/>
      <c r="G185" s="11"/>
      <c r="H185" s="11"/>
      <c r="I185" s="11"/>
      <c r="J185" s="11"/>
      <c r="K185" s="134"/>
      <c r="L185" s="134"/>
      <c r="M185" s="134"/>
    </row>
    <row r="186" spans="2:13" ht="12.75" customHeight="1">
      <c r="B186" s="39"/>
      <c r="C186" s="11"/>
      <c r="D186" s="19"/>
      <c r="E186" s="11"/>
      <c r="F186" s="11"/>
      <c r="G186" s="11"/>
      <c r="H186" s="11"/>
      <c r="I186" s="11"/>
      <c r="J186" s="11"/>
      <c r="K186" s="134"/>
      <c r="L186" s="134"/>
      <c r="M186" s="134"/>
    </row>
    <row r="187" spans="2:13" ht="12.75" customHeight="1">
      <c r="B187" s="39"/>
      <c r="C187" s="11"/>
      <c r="D187" s="19"/>
      <c r="E187" s="11"/>
      <c r="F187" s="11"/>
      <c r="G187" s="11"/>
      <c r="H187" s="11"/>
      <c r="I187" s="11"/>
      <c r="J187" s="11"/>
      <c r="K187" s="134"/>
      <c r="L187" s="134"/>
      <c r="M187" s="134"/>
    </row>
    <row r="188" spans="2:13" ht="12.75" customHeight="1">
      <c r="B188" s="39"/>
      <c r="C188" s="11"/>
      <c r="D188" s="19"/>
      <c r="E188" s="11"/>
      <c r="F188" s="11"/>
      <c r="G188" s="11"/>
      <c r="H188" s="11"/>
      <c r="I188" s="11"/>
      <c r="J188" s="11"/>
      <c r="K188" s="134"/>
      <c r="L188" s="134"/>
      <c r="M188" s="134"/>
    </row>
    <row r="189" spans="2:13" ht="12.75" customHeight="1">
      <c r="B189" s="39"/>
      <c r="C189" s="11"/>
      <c r="D189" s="19"/>
      <c r="E189" s="11"/>
      <c r="F189" s="11"/>
      <c r="G189" s="11"/>
      <c r="H189" s="11"/>
      <c r="I189" s="11"/>
      <c r="J189" s="11"/>
      <c r="K189" s="134"/>
      <c r="L189" s="134"/>
      <c r="M189" s="134"/>
    </row>
    <row r="190" spans="2:13" ht="12.75" customHeight="1">
      <c r="B190" s="39"/>
      <c r="C190" s="11"/>
      <c r="D190" s="19"/>
      <c r="E190" s="11"/>
      <c r="F190" s="11"/>
      <c r="G190" s="11"/>
      <c r="H190" s="11"/>
      <c r="I190" s="11"/>
      <c r="J190" s="11"/>
      <c r="K190" s="134"/>
      <c r="L190" s="134"/>
      <c r="M190" s="134"/>
    </row>
    <row r="191" spans="2:13" ht="12.75" customHeight="1">
      <c r="B191" s="39"/>
      <c r="C191" s="11"/>
      <c r="D191" s="19"/>
      <c r="E191" s="11"/>
      <c r="F191" s="11"/>
      <c r="G191" s="11"/>
      <c r="H191" s="11"/>
      <c r="I191" s="11"/>
      <c r="J191" s="11"/>
      <c r="K191" s="134"/>
      <c r="L191" s="134"/>
      <c r="M191" s="134"/>
    </row>
    <row r="192" spans="2:13" ht="12.75" customHeight="1">
      <c r="B192" s="39"/>
      <c r="C192" s="11"/>
      <c r="D192" s="19"/>
      <c r="E192" s="11"/>
      <c r="F192" s="11"/>
      <c r="G192" s="11"/>
      <c r="H192" s="11"/>
      <c r="I192" s="11"/>
      <c r="J192" s="11"/>
      <c r="K192" s="134"/>
      <c r="L192" s="134"/>
      <c r="M192" s="134"/>
    </row>
    <row r="193" spans="2:13" ht="12.75" customHeight="1">
      <c r="B193" s="39"/>
      <c r="C193" s="11"/>
      <c r="D193" s="19"/>
      <c r="E193" s="11"/>
      <c r="F193" s="11"/>
      <c r="G193" s="11"/>
      <c r="H193" s="11"/>
      <c r="I193" s="11"/>
      <c r="J193" s="11"/>
      <c r="K193" s="134"/>
      <c r="L193" s="134"/>
      <c r="M193" s="134"/>
    </row>
    <row r="194" spans="2:13" ht="12.75" customHeight="1">
      <c r="B194" s="39"/>
      <c r="C194" s="11"/>
      <c r="D194" s="19"/>
      <c r="E194" s="11"/>
      <c r="F194" s="11"/>
      <c r="G194" s="11"/>
      <c r="H194" s="11"/>
      <c r="I194" s="11"/>
      <c r="J194" s="11"/>
      <c r="K194" s="134"/>
      <c r="L194" s="134"/>
      <c r="M194" s="134"/>
    </row>
    <row r="195" spans="2:13" ht="12.75" customHeight="1">
      <c r="B195" s="39"/>
      <c r="C195" s="11"/>
      <c r="D195" s="19"/>
      <c r="E195" s="11"/>
      <c r="F195" s="11"/>
      <c r="G195" s="11"/>
      <c r="H195" s="11"/>
      <c r="I195" s="11"/>
      <c r="J195" s="11"/>
      <c r="K195" s="134"/>
      <c r="L195" s="134"/>
      <c r="M195" s="134"/>
    </row>
    <row r="196" spans="2:13" ht="12.75" customHeight="1">
      <c r="B196" s="39"/>
      <c r="C196" s="11"/>
      <c r="D196" s="19"/>
      <c r="E196" s="11"/>
      <c r="F196" s="11"/>
      <c r="G196" s="11"/>
      <c r="H196" s="11"/>
      <c r="I196" s="11"/>
      <c r="J196" s="11"/>
      <c r="K196" s="134"/>
      <c r="L196" s="134"/>
      <c r="M196" s="134"/>
    </row>
    <row r="197" spans="2:13" ht="12.75" customHeight="1">
      <c r="B197" s="39"/>
      <c r="C197" s="11"/>
      <c r="D197" s="19"/>
      <c r="E197" s="11"/>
      <c r="F197" s="11"/>
      <c r="G197" s="11"/>
      <c r="H197" s="11"/>
      <c r="I197" s="11"/>
      <c r="J197" s="11"/>
      <c r="K197" s="134"/>
      <c r="L197" s="134"/>
      <c r="M197" s="134"/>
    </row>
    <row r="198" spans="2:13" ht="12.75" customHeight="1">
      <c r="B198" s="39"/>
      <c r="C198" s="11"/>
      <c r="D198" s="19"/>
      <c r="E198" s="11"/>
      <c r="F198" s="11"/>
      <c r="G198" s="11"/>
      <c r="H198" s="11"/>
      <c r="I198" s="11"/>
      <c r="J198" s="11"/>
      <c r="K198" s="134"/>
      <c r="L198" s="134"/>
      <c r="M198" s="134"/>
    </row>
    <row r="199" spans="2:13" ht="12.75" customHeight="1">
      <c r="B199" s="39"/>
      <c r="C199" s="11"/>
      <c r="D199" s="19"/>
      <c r="E199" s="11"/>
      <c r="F199" s="11"/>
      <c r="G199" s="11"/>
      <c r="H199" s="11"/>
      <c r="I199" s="11"/>
      <c r="J199" s="11"/>
      <c r="K199" s="134"/>
      <c r="L199" s="134"/>
      <c r="M199" s="134"/>
    </row>
    <row r="200" spans="2:13" ht="12.75" customHeight="1">
      <c r="B200" s="39"/>
      <c r="C200" s="11"/>
      <c r="D200" s="19"/>
      <c r="E200" s="11"/>
      <c r="F200" s="11"/>
      <c r="G200" s="11"/>
      <c r="H200" s="11"/>
      <c r="I200" s="11"/>
      <c r="J200" s="11"/>
      <c r="K200" s="134"/>
      <c r="L200" s="134"/>
      <c r="M200" s="134"/>
    </row>
    <row r="201" spans="2:13" ht="12.75" customHeight="1">
      <c r="B201" s="39"/>
      <c r="C201" s="11"/>
      <c r="D201" s="19"/>
      <c r="E201" s="11"/>
      <c r="F201" s="11"/>
      <c r="G201" s="11"/>
      <c r="H201" s="11"/>
      <c r="I201" s="11"/>
      <c r="J201" s="11"/>
      <c r="K201" s="134"/>
      <c r="L201" s="134"/>
      <c r="M201" s="134"/>
    </row>
    <row r="202" spans="2:13" ht="12.75" customHeight="1">
      <c r="B202" s="39"/>
      <c r="C202" s="11"/>
      <c r="D202" s="19"/>
      <c r="E202" s="11"/>
      <c r="F202" s="11"/>
      <c r="G202" s="11"/>
      <c r="H202" s="11"/>
      <c r="I202" s="11"/>
      <c r="J202" s="11"/>
      <c r="K202" s="134"/>
      <c r="L202" s="134"/>
      <c r="M202" s="134"/>
    </row>
    <row r="203" spans="2:13" ht="12.75" customHeight="1">
      <c r="B203" s="39"/>
      <c r="C203" s="11"/>
      <c r="D203" s="19"/>
      <c r="E203" s="11"/>
      <c r="F203" s="11"/>
      <c r="G203" s="11"/>
      <c r="H203" s="11"/>
      <c r="I203" s="11"/>
      <c r="J203" s="11"/>
      <c r="K203" s="134"/>
      <c r="L203" s="134"/>
      <c r="M203" s="134"/>
    </row>
    <row r="204" spans="2:13" ht="12.75" customHeight="1">
      <c r="B204" s="39"/>
      <c r="C204" s="11"/>
      <c r="D204" s="19"/>
      <c r="E204" s="11"/>
      <c r="F204" s="11"/>
      <c r="G204" s="11"/>
      <c r="H204" s="11"/>
      <c r="I204" s="11"/>
      <c r="J204" s="11"/>
      <c r="K204" s="134"/>
      <c r="L204" s="134"/>
      <c r="M204" s="134"/>
    </row>
    <row r="205" spans="2:13" ht="12.75" customHeight="1">
      <c r="B205" s="39"/>
      <c r="C205" s="11"/>
      <c r="D205" s="19"/>
      <c r="E205" s="11"/>
      <c r="F205" s="11"/>
      <c r="G205" s="11"/>
      <c r="H205" s="11"/>
      <c r="I205" s="11"/>
      <c r="J205" s="11"/>
      <c r="K205" s="134"/>
      <c r="L205" s="134"/>
      <c r="M205" s="134"/>
    </row>
    <row r="206" spans="2:13" ht="12.75" customHeight="1">
      <c r="B206" s="39"/>
      <c r="C206" s="11"/>
      <c r="D206" s="19"/>
      <c r="E206" s="11"/>
      <c r="F206" s="11"/>
      <c r="G206" s="11"/>
      <c r="H206" s="11"/>
      <c r="I206" s="11"/>
      <c r="J206" s="11"/>
      <c r="K206" s="134"/>
      <c r="L206" s="134"/>
      <c r="M206" s="134"/>
    </row>
    <row r="207" spans="2:13" ht="12.75" customHeight="1">
      <c r="B207" s="39"/>
      <c r="C207" s="11"/>
      <c r="D207" s="19"/>
      <c r="E207" s="11"/>
      <c r="F207" s="11"/>
      <c r="G207" s="11"/>
      <c r="H207" s="11"/>
      <c r="I207" s="11"/>
      <c r="J207" s="11"/>
      <c r="K207" s="134"/>
      <c r="L207" s="134"/>
      <c r="M207" s="134"/>
    </row>
    <row r="208" spans="2:13" ht="12.75" customHeight="1">
      <c r="B208" s="39"/>
      <c r="C208" s="11"/>
      <c r="D208" s="19"/>
      <c r="E208" s="11"/>
      <c r="F208" s="11"/>
      <c r="G208" s="11"/>
      <c r="H208" s="11"/>
      <c r="I208" s="11"/>
      <c r="J208" s="11"/>
      <c r="K208" s="134"/>
      <c r="L208" s="134"/>
      <c r="M208" s="134"/>
    </row>
    <row r="209" spans="2:13" ht="12.75" customHeight="1">
      <c r="B209" s="39"/>
      <c r="C209" s="11"/>
      <c r="D209" s="19"/>
      <c r="E209" s="11"/>
      <c r="F209" s="11"/>
      <c r="G209" s="11"/>
      <c r="H209" s="11"/>
      <c r="I209" s="11"/>
      <c r="J209" s="11"/>
      <c r="K209" s="134"/>
      <c r="L209" s="134"/>
      <c r="M209" s="134"/>
    </row>
    <row r="210" spans="2:13" ht="12.75" customHeight="1">
      <c r="B210" s="39"/>
      <c r="C210" s="11"/>
      <c r="D210" s="19"/>
      <c r="E210" s="11"/>
      <c r="F210" s="11"/>
      <c r="G210" s="11"/>
      <c r="H210" s="11"/>
      <c r="I210" s="11"/>
      <c r="J210" s="11"/>
      <c r="K210" s="134"/>
      <c r="L210" s="134"/>
      <c r="M210" s="134"/>
    </row>
    <row r="211" spans="2:13" ht="12.75" customHeight="1">
      <c r="B211" s="39"/>
      <c r="C211" s="11"/>
      <c r="D211" s="19"/>
      <c r="E211" s="11"/>
      <c r="F211" s="11"/>
      <c r="G211" s="11"/>
      <c r="H211" s="11"/>
      <c r="I211" s="11"/>
      <c r="J211" s="11"/>
      <c r="K211" s="134"/>
      <c r="L211" s="134"/>
      <c r="M211" s="134"/>
    </row>
    <row r="212" spans="2:13" ht="12.75" customHeight="1">
      <c r="B212" s="39"/>
      <c r="C212" s="11"/>
      <c r="D212" s="19"/>
      <c r="E212" s="11"/>
      <c r="F212" s="11"/>
      <c r="G212" s="11"/>
      <c r="H212" s="11"/>
      <c r="I212" s="11"/>
      <c r="J212" s="11"/>
      <c r="K212" s="134"/>
      <c r="L212" s="134"/>
      <c r="M212" s="134"/>
    </row>
    <row r="213" spans="2:13" ht="12.75" customHeight="1">
      <c r="B213" s="39"/>
      <c r="C213" s="11"/>
      <c r="D213" s="19"/>
      <c r="E213" s="11"/>
      <c r="F213" s="11"/>
      <c r="G213" s="11"/>
      <c r="H213" s="11"/>
      <c r="I213" s="11"/>
      <c r="J213" s="11"/>
      <c r="K213" s="134"/>
      <c r="L213" s="134"/>
      <c r="M213" s="134"/>
    </row>
    <row r="214" spans="2:13" ht="12.75" customHeight="1">
      <c r="B214" s="39"/>
      <c r="C214" s="11"/>
      <c r="D214" s="19"/>
      <c r="E214" s="11"/>
      <c r="F214" s="11"/>
      <c r="G214" s="11"/>
      <c r="H214" s="11"/>
      <c r="I214" s="11"/>
      <c r="J214" s="11"/>
      <c r="K214" s="134"/>
      <c r="L214" s="134"/>
      <c r="M214" s="134"/>
    </row>
    <row r="215" spans="2:13" ht="12.75" customHeight="1">
      <c r="B215" s="39"/>
      <c r="C215" s="11"/>
      <c r="D215" s="19"/>
      <c r="E215" s="11"/>
      <c r="F215" s="11"/>
      <c r="G215" s="11"/>
      <c r="H215" s="11"/>
      <c r="I215" s="11"/>
      <c r="J215" s="11"/>
      <c r="K215" s="134"/>
      <c r="L215" s="134"/>
      <c r="M215" s="134"/>
    </row>
    <row r="216" spans="2:13" ht="12.75" customHeight="1">
      <c r="B216" s="39"/>
      <c r="C216" s="11"/>
      <c r="D216" s="19"/>
      <c r="E216" s="11"/>
      <c r="F216" s="11"/>
      <c r="G216" s="11"/>
      <c r="H216" s="11"/>
      <c r="I216" s="11"/>
      <c r="J216" s="11"/>
      <c r="K216" s="134"/>
      <c r="L216" s="134"/>
      <c r="M216" s="134"/>
    </row>
    <row r="217" spans="2:13" ht="12.75" customHeight="1">
      <c r="B217" s="39"/>
      <c r="C217" s="11"/>
      <c r="D217" s="19"/>
      <c r="E217" s="11"/>
      <c r="F217" s="11"/>
      <c r="G217" s="11"/>
      <c r="H217" s="11"/>
      <c r="I217" s="11"/>
      <c r="J217" s="11"/>
      <c r="K217" s="134"/>
      <c r="L217" s="134"/>
      <c r="M217" s="134"/>
    </row>
    <row r="218" spans="2:13" ht="12.75" customHeight="1">
      <c r="B218" s="39"/>
      <c r="C218" s="11"/>
      <c r="D218" s="19"/>
      <c r="E218" s="11"/>
      <c r="F218" s="11"/>
      <c r="G218" s="11"/>
      <c r="H218" s="11"/>
      <c r="I218" s="11"/>
      <c r="J218" s="11"/>
      <c r="K218" s="134"/>
      <c r="L218" s="134"/>
      <c r="M218" s="134"/>
    </row>
    <row r="219" spans="2:13" ht="12.75" customHeight="1">
      <c r="B219" s="39"/>
      <c r="C219" s="11"/>
      <c r="D219" s="19"/>
      <c r="E219" s="11"/>
      <c r="F219" s="11"/>
      <c r="G219" s="11"/>
      <c r="H219" s="11"/>
      <c r="I219" s="11"/>
      <c r="J219" s="11"/>
      <c r="K219" s="134"/>
      <c r="L219" s="134"/>
      <c r="M219" s="134"/>
    </row>
    <row r="220" spans="2:13" ht="12.75" customHeight="1">
      <c r="B220" s="39"/>
      <c r="C220" s="11"/>
      <c r="D220" s="19"/>
      <c r="E220" s="11"/>
      <c r="F220" s="11"/>
      <c r="G220" s="11"/>
      <c r="H220" s="11"/>
      <c r="I220" s="11"/>
      <c r="J220" s="11"/>
      <c r="K220" s="134"/>
      <c r="L220" s="134"/>
      <c r="M220" s="134"/>
    </row>
    <row r="221" spans="2:13" ht="12.75" customHeight="1">
      <c r="B221" s="39"/>
      <c r="C221" s="11"/>
      <c r="D221" s="19"/>
      <c r="E221" s="11"/>
      <c r="F221" s="11"/>
      <c r="G221" s="11"/>
      <c r="H221" s="11"/>
      <c r="I221" s="11"/>
      <c r="J221" s="11"/>
      <c r="K221" s="134"/>
      <c r="L221" s="134"/>
      <c r="M221" s="134"/>
    </row>
    <row r="222" spans="2:13" ht="12.75" customHeight="1">
      <c r="B222" s="39"/>
      <c r="C222" s="11"/>
      <c r="D222" s="19"/>
      <c r="E222" s="11"/>
      <c r="F222" s="11"/>
      <c r="G222" s="11"/>
      <c r="H222" s="11"/>
      <c r="I222" s="11"/>
      <c r="J222" s="11"/>
      <c r="K222" s="134"/>
      <c r="L222" s="134"/>
      <c r="M222" s="134"/>
    </row>
    <row r="223" spans="2:13" ht="12.75" customHeight="1">
      <c r="B223" s="39"/>
      <c r="C223" s="11"/>
      <c r="D223" s="19"/>
      <c r="E223" s="11"/>
      <c r="F223" s="11"/>
      <c r="G223" s="11"/>
      <c r="H223" s="11"/>
      <c r="I223" s="11"/>
      <c r="J223" s="11"/>
      <c r="K223" s="134"/>
      <c r="L223" s="134"/>
      <c r="M223" s="134"/>
    </row>
    <row r="224" spans="2:13" ht="12.75" customHeight="1">
      <c r="B224" s="39"/>
      <c r="C224" s="11"/>
      <c r="D224" s="19"/>
      <c r="E224" s="11"/>
      <c r="F224" s="11"/>
      <c r="G224" s="11"/>
      <c r="H224" s="11"/>
      <c r="I224" s="11"/>
      <c r="J224" s="11"/>
      <c r="K224" s="134"/>
      <c r="L224" s="134"/>
      <c r="M224" s="134"/>
    </row>
    <row r="225" spans="2:13" ht="12.75" customHeight="1">
      <c r="B225" s="39"/>
      <c r="C225" s="11"/>
      <c r="D225" s="19"/>
      <c r="E225" s="11"/>
      <c r="F225" s="11"/>
      <c r="G225" s="11"/>
      <c r="H225" s="11"/>
      <c r="I225" s="11"/>
      <c r="J225" s="11"/>
      <c r="K225" s="134"/>
      <c r="L225" s="134"/>
      <c r="M225" s="134"/>
    </row>
    <row r="226" spans="2:13" ht="12.75" customHeight="1">
      <c r="B226" s="39"/>
      <c r="C226" s="11"/>
      <c r="D226" s="19"/>
      <c r="E226" s="11"/>
      <c r="F226" s="11"/>
      <c r="G226" s="11"/>
      <c r="H226" s="11"/>
      <c r="I226" s="11"/>
      <c r="J226" s="11"/>
      <c r="K226" s="134"/>
      <c r="L226" s="134"/>
      <c r="M226" s="134"/>
    </row>
    <row r="227" spans="2:13" ht="12.75" customHeight="1">
      <c r="B227" s="39"/>
      <c r="C227" s="11"/>
      <c r="D227" s="19"/>
      <c r="E227" s="11"/>
      <c r="F227" s="11"/>
      <c r="G227" s="11"/>
      <c r="H227" s="11"/>
      <c r="I227" s="11"/>
      <c r="J227" s="11"/>
      <c r="K227" s="134"/>
      <c r="L227" s="134"/>
      <c r="M227" s="134"/>
    </row>
    <row r="228" spans="2:13" ht="12.75" customHeight="1">
      <c r="B228" s="39"/>
      <c r="C228" s="11"/>
      <c r="D228" s="19"/>
      <c r="E228" s="11"/>
      <c r="F228" s="11"/>
      <c r="G228" s="11"/>
      <c r="H228" s="11"/>
      <c r="I228" s="11"/>
      <c r="J228" s="11"/>
      <c r="K228" s="134"/>
      <c r="L228" s="134"/>
      <c r="M228" s="134"/>
    </row>
    <row r="229" spans="2:13" ht="12.75" customHeight="1">
      <c r="B229" s="39"/>
      <c r="C229" s="11"/>
      <c r="D229" s="19"/>
      <c r="E229" s="11"/>
      <c r="F229" s="11"/>
      <c r="G229" s="11"/>
      <c r="H229" s="11"/>
      <c r="I229" s="11"/>
      <c r="J229" s="11"/>
      <c r="K229" s="134"/>
      <c r="L229" s="134"/>
      <c r="M229" s="134"/>
    </row>
    <row r="230" spans="2:13" ht="12.75" customHeight="1">
      <c r="B230" s="39"/>
      <c r="C230" s="11"/>
      <c r="D230" s="19"/>
      <c r="E230" s="11"/>
      <c r="F230" s="11"/>
      <c r="G230" s="11"/>
      <c r="H230" s="11"/>
      <c r="I230" s="11"/>
      <c r="J230" s="11"/>
      <c r="K230" s="134"/>
      <c r="L230" s="134"/>
      <c r="M230" s="134"/>
    </row>
    <row r="231" spans="2:13" ht="12.75" customHeight="1">
      <c r="B231" s="39"/>
      <c r="C231" s="11"/>
      <c r="D231" s="19"/>
      <c r="E231" s="11"/>
      <c r="F231" s="11"/>
      <c r="G231" s="11"/>
      <c r="H231" s="11"/>
      <c r="I231" s="11"/>
      <c r="J231" s="11"/>
      <c r="K231" s="134"/>
      <c r="L231" s="134"/>
      <c r="M231" s="134"/>
    </row>
    <row r="232" spans="2:13" ht="12.75" customHeight="1">
      <c r="B232" s="39"/>
      <c r="C232" s="11"/>
      <c r="D232" s="19"/>
      <c r="E232" s="11"/>
      <c r="F232" s="11"/>
      <c r="G232" s="11"/>
      <c r="H232" s="11"/>
      <c r="I232" s="11"/>
      <c r="J232" s="11"/>
      <c r="K232" s="134"/>
      <c r="L232" s="134"/>
      <c r="M232" s="134"/>
    </row>
    <row r="233" spans="2:13" ht="12.75" customHeight="1">
      <c r="B233" s="39"/>
      <c r="C233" s="11"/>
      <c r="D233" s="19"/>
      <c r="E233" s="11"/>
      <c r="F233" s="11"/>
      <c r="G233" s="11"/>
      <c r="H233" s="11"/>
      <c r="I233" s="11"/>
      <c r="J233" s="11"/>
      <c r="K233" s="134"/>
      <c r="L233" s="134"/>
      <c r="M233" s="134"/>
    </row>
    <row r="234" spans="2:13" ht="12.75" customHeight="1">
      <c r="B234" s="39"/>
      <c r="C234" s="11"/>
      <c r="D234" s="19"/>
      <c r="E234" s="11"/>
      <c r="F234" s="11"/>
      <c r="G234" s="11"/>
      <c r="H234" s="11"/>
      <c r="I234" s="11"/>
      <c r="J234" s="11"/>
      <c r="K234" s="134"/>
      <c r="L234" s="134"/>
      <c r="M234" s="134"/>
    </row>
    <row r="235" spans="2:13" ht="12.75" customHeight="1">
      <c r="B235" s="39"/>
      <c r="C235" s="11"/>
      <c r="D235" s="19"/>
      <c r="E235" s="11"/>
      <c r="F235" s="11"/>
      <c r="G235" s="11"/>
      <c r="H235" s="11"/>
      <c r="I235" s="11"/>
      <c r="J235" s="11"/>
      <c r="K235" s="134"/>
      <c r="L235" s="134"/>
      <c r="M235" s="134"/>
    </row>
    <row r="236" spans="2:13" ht="12.75" customHeight="1">
      <c r="B236" s="39"/>
      <c r="C236" s="11"/>
      <c r="D236" s="19"/>
      <c r="E236" s="11"/>
      <c r="F236" s="11"/>
      <c r="G236" s="11"/>
      <c r="H236" s="11"/>
      <c r="I236" s="11"/>
      <c r="J236" s="11"/>
      <c r="K236" s="134"/>
      <c r="L236" s="134"/>
      <c r="M236" s="134"/>
    </row>
    <row r="237" spans="2:13" ht="12.75" customHeight="1">
      <c r="B237" s="39"/>
      <c r="C237" s="11"/>
      <c r="D237" s="19"/>
      <c r="E237" s="11"/>
      <c r="F237" s="11"/>
      <c r="G237" s="11"/>
      <c r="H237" s="11"/>
      <c r="I237" s="11"/>
      <c r="J237" s="11"/>
      <c r="K237" s="134"/>
      <c r="L237" s="134"/>
      <c r="M237" s="134"/>
    </row>
    <row r="238" spans="2:13" ht="12.75" customHeight="1">
      <c r="B238" s="39"/>
      <c r="C238" s="11"/>
      <c r="D238" s="19"/>
      <c r="E238" s="11"/>
      <c r="F238" s="11"/>
      <c r="G238" s="11"/>
      <c r="H238" s="11"/>
      <c r="I238" s="11"/>
      <c r="J238" s="11"/>
      <c r="K238" s="134"/>
      <c r="L238" s="134"/>
      <c r="M238" s="134"/>
    </row>
    <row r="239" spans="2:13" ht="12.75" customHeight="1">
      <c r="B239" s="39"/>
      <c r="C239" s="11"/>
      <c r="D239" s="19"/>
      <c r="E239" s="11"/>
      <c r="F239" s="11"/>
      <c r="G239" s="11"/>
      <c r="H239" s="11"/>
      <c r="I239" s="11"/>
      <c r="J239" s="11"/>
      <c r="K239" s="134"/>
      <c r="L239" s="134"/>
      <c r="M239" s="134"/>
    </row>
    <row r="240" spans="2:13" ht="12.75" customHeight="1">
      <c r="B240" s="39"/>
      <c r="C240" s="11"/>
      <c r="D240" s="19"/>
      <c r="E240" s="11"/>
      <c r="F240" s="11"/>
      <c r="G240" s="11"/>
      <c r="H240" s="11"/>
      <c r="I240" s="11"/>
      <c r="J240" s="11"/>
      <c r="K240" s="134"/>
      <c r="L240" s="134"/>
      <c r="M240" s="134"/>
    </row>
    <row r="241" spans="2:13" ht="12.75" customHeight="1">
      <c r="B241" s="39"/>
      <c r="C241" s="11"/>
      <c r="D241" s="19"/>
      <c r="E241" s="11"/>
      <c r="F241" s="11"/>
      <c r="G241" s="11"/>
      <c r="H241" s="11"/>
      <c r="I241" s="11"/>
      <c r="J241" s="11"/>
      <c r="K241" s="134"/>
      <c r="L241" s="134"/>
      <c r="M241" s="134"/>
    </row>
    <row r="242" spans="2:13" ht="12.75" customHeight="1">
      <c r="B242" s="39"/>
      <c r="C242" s="11"/>
      <c r="D242" s="19"/>
      <c r="E242" s="11"/>
      <c r="F242" s="11"/>
      <c r="G242" s="11"/>
      <c r="H242" s="11"/>
      <c r="I242" s="11"/>
      <c r="J242" s="11"/>
      <c r="K242" s="134"/>
      <c r="L242" s="134"/>
      <c r="M242" s="134"/>
    </row>
    <row r="243" spans="2:13" ht="12.75" customHeight="1">
      <c r="B243" s="39"/>
      <c r="C243" s="11"/>
      <c r="D243" s="19"/>
      <c r="E243" s="11"/>
      <c r="F243" s="11"/>
      <c r="G243" s="11"/>
      <c r="H243" s="11"/>
      <c r="I243" s="11"/>
      <c r="J243" s="11"/>
      <c r="K243" s="134"/>
      <c r="L243" s="134"/>
      <c r="M243" s="134"/>
    </row>
    <row r="244" spans="2:13" ht="12.75" customHeight="1">
      <c r="B244" s="39"/>
      <c r="C244" s="11"/>
      <c r="D244" s="19"/>
      <c r="E244" s="11"/>
      <c r="F244" s="11"/>
      <c r="G244" s="11"/>
      <c r="H244" s="11"/>
      <c r="I244" s="11"/>
      <c r="J244" s="11"/>
      <c r="K244" s="134"/>
      <c r="L244" s="134"/>
      <c r="M244" s="134"/>
    </row>
    <row r="245" spans="2:13" ht="12.75" customHeight="1">
      <c r="B245" s="39"/>
      <c r="C245" s="11"/>
      <c r="D245" s="19"/>
      <c r="E245" s="11"/>
      <c r="F245" s="11"/>
      <c r="G245" s="11"/>
      <c r="H245" s="11"/>
      <c r="I245" s="11"/>
      <c r="J245" s="11"/>
      <c r="K245" s="134"/>
      <c r="L245" s="134"/>
      <c r="M245" s="134"/>
    </row>
    <row r="246" spans="2:13" ht="12.75" customHeight="1">
      <c r="B246" s="39"/>
      <c r="C246" s="11"/>
      <c r="D246" s="19"/>
      <c r="E246" s="11"/>
      <c r="F246" s="11"/>
      <c r="G246" s="11"/>
      <c r="H246" s="11"/>
      <c r="I246" s="11"/>
      <c r="J246" s="11"/>
      <c r="K246" s="134"/>
      <c r="L246" s="134"/>
      <c r="M246" s="134"/>
    </row>
    <row r="247" spans="2:13" ht="12.75" customHeight="1">
      <c r="B247" s="39"/>
      <c r="C247" s="11"/>
      <c r="D247" s="19"/>
      <c r="E247" s="11"/>
      <c r="F247" s="11"/>
      <c r="G247" s="11"/>
      <c r="H247" s="11"/>
      <c r="I247" s="11"/>
      <c r="J247" s="11"/>
      <c r="K247" s="134"/>
      <c r="L247" s="134"/>
      <c r="M247" s="134"/>
    </row>
    <row r="248" spans="2:13" ht="12.75" customHeight="1">
      <c r="B248" s="39"/>
      <c r="C248" s="11"/>
      <c r="D248" s="19"/>
      <c r="E248" s="11"/>
      <c r="F248" s="11"/>
      <c r="G248" s="11"/>
      <c r="H248" s="11"/>
      <c r="I248" s="11"/>
      <c r="J248" s="11"/>
      <c r="K248" s="134"/>
      <c r="L248" s="134"/>
      <c r="M248" s="134"/>
    </row>
    <row r="249" spans="2:13" ht="12.75" customHeight="1">
      <c r="B249" s="39"/>
      <c r="C249" s="11"/>
      <c r="D249" s="19"/>
      <c r="E249" s="11"/>
      <c r="F249" s="11"/>
      <c r="G249" s="11"/>
      <c r="H249" s="11"/>
      <c r="I249" s="11"/>
      <c r="J249" s="11"/>
      <c r="K249" s="134"/>
      <c r="L249" s="134"/>
      <c r="M249" s="134"/>
    </row>
    <row r="250" spans="2:13" ht="12.75" customHeight="1">
      <c r="B250" s="39"/>
      <c r="C250" s="11"/>
      <c r="D250" s="19"/>
      <c r="E250" s="11"/>
      <c r="F250" s="11"/>
      <c r="G250" s="11"/>
      <c r="H250" s="11"/>
      <c r="I250" s="11"/>
      <c r="J250" s="11"/>
      <c r="K250" s="134"/>
      <c r="L250" s="134"/>
      <c r="M250" s="134"/>
    </row>
    <row r="251" spans="2:13" ht="12.75" customHeight="1">
      <c r="B251" s="39"/>
      <c r="C251" s="11"/>
      <c r="D251" s="19"/>
      <c r="E251" s="11"/>
      <c r="F251" s="11"/>
      <c r="G251" s="11"/>
      <c r="H251" s="11"/>
      <c r="I251" s="11"/>
      <c r="J251" s="11"/>
      <c r="K251" s="134"/>
      <c r="L251" s="134"/>
      <c r="M251" s="134"/>
    </row>
    <row r="252" spans="2:13" ht="12.75" customHeight="1">
      <c r="B252" s="39"/>
      <c r="C252" s="11"/>
      <c r="D252" s="19"/>
      <c r="E252" s="11"/>
      <c r="F252" s="11"/>
      <c r="G252" s="11"/>
      <c r="H252" s="11"/>
      <c r="I252" s="11"/>
      <c r="J252" s="11"/>
      <c r="K252" s="134"/>
      <c r="L252" s="134"/>
      <c r="M252" s="134"/>
    </row>
    <row r="253" spans="2:13" ht="12.75" customHeight="1">
      <c r="B253" s="39"/>
      <c r="C253" s="11"/>
      <c r="D253" s="19"/>
      <c r="E253" s="11"/>
      <c r="F253" s="11"/>
      <c r="G253" s="11"/>
      <c r="H253" s="11"/>
      <c r="I253" s="11"/>
      <c r="J253" s="11"/>
      <c r="K253" s="134"/>
      <c r="L253" s="134"/>
      <c r="M253" s="134"/>
    </row>
    <row r="254" spans="2:13" ht="12.75" customHeight="1">
      <c r="B254" s="39"/>
      <c r="C254" s="11"/>
      <c r="D254" s="19"/>
      <c r="E254" s="11"/>
      <c r="F254" s="11"/>
      <c r="G254" s="11"/>
      <c r="H254" s="11"/>
      <c r="I254" s="11"/>
      <c r="J254" s="11"/>
      <c r="K254" s="134"/>
      <c r="L254" s="134"/>
      <c r="M254" s="134"/>
    </row>
    <row r="255" spans="2:13" ht="12.75" customHeight="1">
      <c r="B255" s="39"/>
      <c r="C255" s="11"/>
      <c r="D255" s="19"/>
      <c r="E255" s="11"/>
      <c r="F255" s="11"/>
      <c r="G255" s="11"/>
      <c r="H255" s="11"/>
      <c r="I255" s="11"/>
      <c r="J255" s="11"/>
      <c r="K255" s="134"/>
      <c r="L255" s="134"/>
      <c r="M255" s="134"/>
    </row>
    <row r="256" spans="2:13" ht="12.75" customHeight="1">
      <c r="B256" s="39"/>
      <c r="C256" s="11"/>
      <c r="D256" s="19"/>
      <c r="E256" s="11"/>
      <c r="F256" s="11"/>
      <c r="G256" s="11"/>
      <c r="H256" s="11"/>
      <c r="I256" s="11"/>
      <c r="J256" s="11"/>
      <c r="K256" s="134"/>
      <c r="L256" s="134"/>
      <c r="M256" s="134"/>
    </row>
    <row r="257" spans="2:13" ht="12.75" customHeight="1">
      <c r="B257" s="39"/>
      <c r="C257" s="11"/>
      <c r="D257" s="19"/>
      <c r="E257" s="11"/>
      <c r="F257" s="11"/>
      <c r="G257" s="11"/>
      <c r="H257" s="11"/>
      <c r="I257" s="11"/>
      <c r="J257" s="11"/>
      <c r="K257" s="134"/>
      <c r="L257" s="134"/>
      <c r="M257" s="134"/>
    </row>
    <row r="258" spans="2:13" ht="12.75" customHeight="1">
      <c r="B258" s="39"/>
      <c r="C258" s="11"/>
      <c r="D258" s="19"/>
      <c r="E258" s="11"/>
      <c r="F258" s="11"/>
      <c r="G258" s="11"/>
      <c r="H258" s="11"/>
      <c r="I258" s="11"/>
      <c r="J258" s="11"/>
      <c r="K258" s="134"/>
      <c r="L258" s="134"/>
      <c r="M258" s="134"/>
    </row>
    <row r="259" spans="2:13" ht="12.75" customHeight="1">
      <c r="B259" s="39"/>
      <c r="C259" s="11"/>
      <c r="D259" s="19"/>
      <c r="E259" s="11"/>
      <c r="F259" s="11"/>
      <c r="G259" s="11"/>
      <c r="H259" s="11"/>
      <c r="I259" s="11"/>
      <c r="J259" s="11"/>
      <c r="K259" s="134"/>
      <c r="L259" s="134"/>
      <c r="M259" s="134"/>
    </row>
    <row r="260" spans="2:13" ht="12.75" customHeight="1">
      <c r="B260" s="39"/>
      <c r="C260" s="11"/>
      <c r="D260" s="19"/>
      <c r="E260" s="11"/>
      <c r="F260" s="11"/>
      <c r="G260" s="11"/>
      <c r="H260" s="11"/>
      <c r="I260" s="11"/>
      <c r="J260" s="11"/>
      <c r="K260" s="134"/>
      <c r="L260" s="134"/>
      <c r="M260" s="134"/>
    </row>
    <row r="261" spans="2:13" ht="12.75" customHeight="1">
      <c r="B261" s="39"/>
      <c r="C261" s="11"/>
      <c r="D261" s="19"/>
      <c r="E261" s="11"/>
      <c r="F261" s="11"/>
      <c r="G261" s="11"/>
      <c r="H261" s="11"/>
      <c r="I261" s="11"/>
      <c r="J261" s="11"/>
      <c r="K261" s="134"/>
      <c r="L261" s="134"/>
      <c r="M261" s="134"/>
    </row>
    <row r="262" spans="2:13" ht="12.75" customHeight="1">
      <c r="B262" s="39"/>
      <c r="C262" s="11"/>
      <c r="D262" s="19"/>
      <c r="E262" s="11"/>
      <c r="F262" s="11"/>
      <c r="G262" s="11"/>
      <c r="H262" s="11"/>
      <c r="I262" s="11"/>
      <c r="J262" s="11"/>
      <c r="K262" s="134"/>
      <c r="L262" s="134"/>
      <c r="M262" s="134"/>
    </row>
    <row r="263" spans="2:13" ht="12.75" customHeight="1">
      <c r="B263" s="39"/>
      <c r="C263" s="11"/>
      <c r="D263" s="19"/>
      <c r="E263" s="11"/>
      <c r="F263" s="11"/>
      <c r="G263" s="11"/>
      <c r="H263" s="11"/>
      <c r="I263" s="11"/>
      <c r="J263" s="11"/>
      <c r="K263" s="134"/>
      <c r="L263" s="134"/>
      <c r="M263" s="134"/>
    </row>
    <row r="264" spans="2:13" ht="12.75" customHeight="1">
      <c r="B264" s="39"/>
      <c r="C264" s="11"/>
      <c r="D264" s="19"/>
      <c r="E264" s="11"/>
      <c r="F264" s="11"/>
      <c r="G264" s="11"/>
      <c r="H264" s="11"/>
      <c r="I264" s="11"/>
      <c r="J264" s="11"/>
      <c r="K264" s="134"/>
      <c r="L264" s="134"/>
      <c r="M264" s="134"/>
    </row>
    <row r="265" spans="2:13" ht="12.75" customHeight="1">
      <c r="B265" s="39"/>
      <c r="C265" s="11"/>
      <c r="D265" s="19"/>
      <c r="E265" s="11"/>
      <c r="F265" s="11"/>
      <c r="G265" s="11"/>
      <c r="H265" s="11"/>
      <c r="I265" s="11"/>
      <c r="J265" s="11"/>
      <c r="K265" s="134"/>
      <c r="L265" s="134"/>
      <c r="M265" s="134"/>
    </row>
    <row r="266" spans="2:13" ht="12.75" customHeight="1">
      <c r="B266" s="39"/>
      <c r="C266" s="11"/>
      <c r="D266" s="19"/>
      <c r="E266" s="11"/>
      <c r="F266" s="11"/>
      <c r="G266" s="11"/>
      <c r="H266" s="11"/>
      <c r="I266" s="11"/>
      <c r="J266" s="11"/>
      <c r="K266" s="134"/>
      <c r="L266" s="134"/>
      <c r="M266" s="134"/>
    </row>
    <row r="267" spans="2:13" ht="12.75" customHeight="1">
      <c r="B267" s="39"/>
      <c r="C267" s="11"/>
      <c r="D267" s="19"/>
      <c r="E267" s="11"/>
      <c r="F267" s="11"/>
      <c r="G267" s="11"/>
      <c r="H267" s="11"/>
      <c r="I267" s="11"/>
      <c r="J267" s="11"/>
      <c r="K267" s="134"/>
      <c r="L267" s="134"/>
      <c r="M267" s="134"/>
    </row>
    <row r="268" spans="2:13" ht="12.75" customHeight="1">
      <c r="B268" s="39"/>
      <c r="C268" s="11"/>
      <c r="D268" s="19"/>
      <c r="E268" s="11"/>
      <c r="F268" s="11"/>
      <c r="G268" s="11"/>
      <c r="H268" s="11"/>
      <c r="I268" s="11"/>
      <c r="J268" s="11"/>
      <c r="K268" s="134"/>
      <c r="L268" s="134"/>
      <c r="M268" s="134"/>
    </row>
    <row r="269" spans="2:13" ht="12.75" customHeight="1">
      <c r="B269" s="39"/>
      <c r="C269" s="11"/>
      <c r="D269" s="19"/>
      <c r="E269" s="11"/>
      <c r="F269" s="11"/>
      <c r="G269" s="11"/>
      <c r="H269" s="11"/>
      <c r="I269" s="11"/>
      <c r="J269" s="11"/>
      <c r="K269" s="134"/>
      <c r="L269" s="134"/>
      <c r="M269" s="134"/>
    </row>
    <row r="270" spans="2:13" ht="12.75" customHeight="1">
      <c r="B270" s="39"/>
      <c r="C270" s="11"/>
      <c r="D270" s="19"/>
      <c r="E270" s="11"/>
      <c r="F270" s="11"/>
      <c r="G270" s="11"/>
      <c r="H270" s="11"/>
      <c r="I270" s="11"/>
      <c r="J270" s="11"/>
      <c r="K270" s="134"/>
      <c r="L270" s="134"/>
      <c r="M270" s="134"/>
    </row>
    <row r="271" spans="2:13" ht="12.75" customHeight="1">
      <c r="B271" s="39"/>
      <c r="C271" s="11"/>
      <c r="D271" s="19"/>
      <c r="E271" s="11"/>
      <c r="F271" s="11"/>
      <c r="G271" s="11"/>
      <c r="H271" s="11"/>
      <c r="I271" s="11"/>
      <c r="J271" s="11"/>
      <c r="K271" s="134"/>
      <c r="L271" s="134"/>
      <c r="M271" s="134"/>
    </row>
    <row r="272" spans="2:13" ht="12.75" customHeight="1">
      <c r="B272" s="39"/>
      <c r="C272" s="11"/>
      <c r="D272" s="19"/>
      <c r="E272" s="11"/>
      <c r="F272" s="11"/>
      <c r="G272" s="11"/>
      <c r="H272" s="11"/>
      <c r="I272" s="11"/>
      <c r="J272" s="11"/>
      <c r="K272" s="134"/>
      <c r="L272" s="134"/>
      <c r="M272" s="134"/>
    </row>
    <row r="273" spans="2:13" ht="12.75" customHeight="1">
      <c r="B273" s="39"/>
      <c r="C273" s="11"/>
      <c r="D273" s="19"/>
      <c r="E273" s="11"/>
      <c r="F273" s="11"/>
      <c r="G273" s="11"/>
      <c r="H273" s="11"/>
      <c r="I273" s="11"/>
      <c r="J273" s="11"/>
      <c r="K273" s="134"/>
      <c r="L273" s="134"/>
      <c r="M273" s="134"/>
    </row>
    <row r="274" spans="2:13" ht="12.75" customHeight="1">
      <c r="B274" s="39"/>
      <c r="C274" s="11"/>
      <c r="D274" s="19"/>
      <c r="E274" s="11"/>
      <c r="F274" s="11"/>
      <c r="G274" s="11"/>
      <c r="H274" s="11"/>
      <c r="I274" s="11"/>
      <c r="J274" s="11"/>
      <c r="K274" s="134"/>
      <c r="L274" s="134"/>
      <c r="M274" s="134"/>
    </row>
    <row r="275" spans="2:13" ht="12.75" customHeight="1">
      <c r="B275" s="39"/>
      <c r="C275" s="11"/>
      <c r="D275" s="19"/>
      <c r="E275" s="11"/>
      <c r="F275" s="11"/>
      <c r="G275" s="11"/>
      <c r="H275" s="11"/>
      <c r="I275" s="11"/>
      <c r="J275" s="11"/>
      <c r="K275" s="134"/>
      <c r="L275" s="134"/>
      <c r="M275" s="134"/>
    </row>
    <row r="276" spans="2:13" ht="12.75" customHeight="1">
      <c r="B276" s="39"/>
      <c r="C276" s="11"/>
      <c r="D276" s="19"/>
      <c r="E276" s="11"/>
      <c r="F276" s="11"/>
      <c r="G276" s="11"/>
      <c r="H276" s="11"/>
      <c r="I276" s="11"/>
      <c r="J276" s="11"/>
      <c r="K276" s="134"/>
      <c r="L276" s="134"/>
      <c r="M276" s="134"/>
    </row>
    <row r="277" spans="2:13" ht="12.75" customHeight="1">
      <c r="B277" s="39"/>
      <c r="C277" s="11"/>
      <c r="D277" s="19"/>
      <c r="E277" s="11"/>
      <c r="F277" s="11"/>
      <c r="G277" s="11"/>
      <c r="H277" s="11"/>
      <c r="I277" s="11"/>
      <c r="J277" s="11"/>
      <c r="K277" s="134"/>
      <c r="L277" s="134"/>
      <c r="M277" s="134"/>
    </row>
    <row r="278" spans="2:13" ht="12.75" customHeight="1">
      <c r="B278" s="39"/>
      <c r="C278" s="11"/>
      <c r="D278" s="19"/>
      <c r="E278" s="11"/>
      <c r="F278" s="11"/>
      <c r="G278" s="11"/>
      <c r="H278" s="11"/>
      <c r="I278" s="11"/>
      <c r="J278" s="11"/>
      <c r="K278" s="134"/>
      <c r="L278" s="134"/>
      <c r="M278" s="134"/>
    </row>
    <row r="279" spans="2:13" ht="12.75" customHeight="1">
      <c r="B279" s="39"/>
      <c r="C279" s="11"/>
      <c r="D279" s="19"/>
      <c r="E279" s="11"/>
      <c r="F279" s="11"/>
      <c r="G279" s="11"/>
      <c r="H279" s="11"/>
      <c r="I279" s="11"/>
      <c r="J279" s="11"/>
      <c r="K279" s="134"/>
      <c r="L279" s="134"/>
      <c r="M279" s="134"/>
    </row>
    <row r="280" spans="2:13" ht="12.75" customHeight="1">
      <c r="B280" s="39"/>
      <c r="C280" s="11"/>
      <c r="D280" s="19"/>
      <c r="E280" s="11"/>
      <c r="F280" s="11"/>
      <c r="G280" s="11"/>
      <c r="H280" s="11"/>
      <c r="I280" s="11"/>
      <c r="J280" s="11"/>
      <c r="K280" s="134"/>
      <c r="L280" s="134"/>
      <c r="M280" s="134"/>
    </row>
    <row r="281" spans="2:13" ht="12.75" customHeight="1">
      <c r="B281" s="39"/>
      <c r="C281" s="11"/>
      <c r="D281" s="19"/>
      <c r="E281" s="11"/>
      <c r="F281" s="11"/>
      <c r="G281" s="11"/>
      <c r="H281" s="11"/>
      <c r="I281" s="11"/>
      <c r="J281" s="11"/>
      <c r="K281" s="134"/>
      <c r="L281" s="134"/>
      <c r="M281" s="134"/>
    </row>
    <row r="282" spans="2:13" ht="12.75" customHeight="1">
      <c r="B282" s="39"/>
      <c r="C282" s="11"/>
      <c r="D282" s="19"/>
      <c r="E282" s="11"/>
      <c r="F282" s="11"/>
      <c r="G282" s="11"/>
      <c r="H282" s="11"/>
      <c r="I282" s="11"/>
      <c r="J282" s="11"/>
      <c r="K282" s="134"/>
      <c r="L282" s="134"/>
      <c r="M282" s="134"/>
    </row>
    <row r="283" spans="2:13" ht="12.75" customHeight="1">
      <c r="B283" s="39"/>
      <c r="C283" s="11"/>
      <c r="D283" s="19"/>
      <c r="E283" s="11"/>
      <c r="F283" s="11"/>
      <c r="G283" s="11"/>
      <c r="H283" s="11"/>
      <c r="I283" s="11"/>
      <c r="J283" s="11"/>
      <c r="K283" s="134"/>
      <c r="L283" s="134"/>
      <c r="M283" s="134"/>
    </row>
    <row r="284" spans="2:13" ht="12.75" customHeight="1">
      <c r="B284" s="39"/>
      <c r="C284" s="11"/>
      <c r="D284" s="19"/>
      <c r="E284" s="11"/>
      <c r="F284" s="11"/>
      <c r="G284" s="11"/>
      <c r="H284" s="11"/>
      <c r="I284" s="11"/>
      <c r="J284" s="11"/>
      <c r="K284" s="134"/>
      <c r="L284" s="134"/>
      <c r="M284" s="134"/>
    </row>
    <row r="285" spans="2:13" ht="12.75" customHeight="1">
      <c r="B285" s="39"/>
      <c r="C285" s="11"/>
      <c r="D285" s="19"/>
      <c r="E285" s="11"/>
      <c r="F285" s="11"/>
      <c r="G285" s="11"/>
      <c r="H285" s="11"/>
      <c r="I285" s="11"/>
      <c r="J285" s="11"/>
      <c r="K285" s="134"/>
      <c r="L285" s="134"/>
      <c r="M285" s="134"/>
    </row>
    <row r="286" spans="2:13" ht="12.75" customHeight="1">
      <c r="B286" s="39"/>
      <c r="C286" s="11"/>
      <c r="D286" s="19"/>
      <c r="E286" s="11"/>
      <c r="F286" s="11"/>
      <c r="G286" s="11"/>
      <c r="H286" s="11"/>
      <c r="I286" s="11"/>
      <c r="J286" s="11"/>
      <c r="K286" s="134"/>
      <c r="L286" s="134"/>
      <c r="M286" s="134"/>
    </row>
    <row r="287" spans="2:13" ht="12.75" customHeight="1">
      <c r="B287" s="39"/>
      <c r="C287" s="11"/>
      <c r="D287" s="19"/>
      <c r="E287" s="11"/>
      <c r="F287" s="11"/>
      <c r="G287" s="11"/>
      <c r="H287" s="11"/>
      <c r="I287" s="11"/>
      <c r="J287" s="11"/>
      <c r="K287" s="134"/>
      <c r="L287" s="134"/>
      <c r="M287" s="134"/>
    </row>
    <row r="288" spans="2:13" ht="12.75" customHeight="1">
      <c r="B288" s="39"/>
      <c r="C288" s="11"/>
      <c r="D288" s="19"/>
      <c r="E288" s="11"/>
      <c r="F288" s="11"/>
      <c r="G288" s="11"/>
      <c r="H288" s="11"/>
      <c r="I288" s="11"/>
      <c r="J288" s="11"/>
      <c r="K288" s="134"/>
      <c r="L288" s="134"/>
      <c r="M288" s="134"/>
    </row>
    <row r="289" spans="2:13" ht="12.75" customHeight="1">
      <c r="B289" s="39"/>
      <c r="C289" s="11"/>
      <c r="D289" s="19"/>
      <c r="E289" s="11"/>
      <c r="F289" s="11"/>
      <c r="G289" s="11"/>
      <c r="H289" s="11"/>
      <c r="I289" s="11"/>
      <c r="J289" s="11"/>
      <c r="K289" s="134"/>
      <c r="L289" s="134"/>
      <c r="M289" s="134"/>
    </row>
    <row r="290" spans="2:13" ht="12.75" customHeight="1">
      <c r="B290" s="39"/>
      <c r="C290" s="11"/>
      <c r="D290" s="19"/>
      <c r="E290" s="11"/>
      <c r="F290" s="11"/>
      <c r="G290" s="11"/>
      <c r="H290" s="11"/>
      <c r="I290" s="11"/>
      <c r="J290" s="11"/>
      <c r="K290" s="134"/>
      <c r="L290" s="134"/>
      <c r="M290" s="134"/>
    </row>
    <row r="291" spans="2:13" ht="12.75" customHeight="1">
      <c r="B291" s="39"/>
      <c r="C291" s="11"/>
      <c r="D291" s="19"/>
      <c r="E291" s="11"/>
      <c r="F291" s="11"/>
      <c r="G291" s="11"/>
      <c r="H291" s="11"/>
      <c r="I291" s="11"/>
      <c r="J291" s="11"/>
      <c r="K291" s="134"/>
      <c r="L291" s="134"/>
      <c r="M291" s="134"/>
    </row>
    <row r="292" spans="2:13" ht="12.75" customHeight="1">
      <c r="B292" s="39"/>
      <c r="C292" s="11"/>
      <c r="D292" s="19"/>
      <c r="E292" s="11"/>
      <c r="F292" s="11"/>
      <c r="G292" s="11"/>
      <c r="H292" s="11"/>
      <c r="I292" s="11"/>
      <c r="J292" s="11"/>
      <c r="K292" s="134"/>
      <c r="L292" s="134"/>
      <c r="M292" s="134"/>
    </row>
    <row r="293" spans="2:13" ht="12.75" customHeight="1">
      <c r="B293" s="39"/>
      <c r="C293" s="11"/>
      <c r="D293" s="19"/>
      <c r="E293" s="11"/>
      <c r="F293" s="11"/>
      <c r="G293" s="11"/>
      <c r="H293" s="11"/>
      <c r="I293" s="11"/>
      <c r="J293" s="11"/>
      <c r="K293" s="134"/>
      <c r="L293" s="134"/>
      <c r="M293" s="134"/>
    </row>
    <row r="294" spans="2:13" ht="12.75" customHeight="1">
      <c r="B294" s="39"/>
      <c r="C294" s="11"/>
      <c r="D294" s="19"/>
      <c r="E294" s="11"/>
      <c r="F294" s="11"/>
      <c r="G294" s="11"/>
      <c r="H294" s="11"/>
      <c r="I294" s="11"/>
      <c r="J294" s="11"/>
      <c r="K294" s="134"/>
      <c r="L294" s="134"/>
      <c r="M294" s="134"/>
    </row>
    <row r="295" spans="2:13" ht="12.75" customHeight="1">
      <c r="B295" s="39"/>
      <c r="C295" s="11"/>
      <c r="D295" s="19"/>
      <c r="E295" s="11"/>
      <c r="F295" s="11"/>
      <c r="G295" s="11"/>
      <c r="H295" s="11"/>
      <c r="I295" s="11"/>
      <c r="J295" s="11"/>
      <c r="K295" s="134"/>
      <c r="L295" s="134"/>
      <c r="M295" s="134"/>
    </row>
    <row r="296" spans="2:13" ht="12.75" customHeight="1">
      <c r="B296" s="39"/>
      <c r="C296" s="11"/>
      <c r="D296" s="19"/>
      <c r="E296" s="11"/>
      <c r="F296" s="11"/>
      <c r="G296" s="11"/>
      <c r="H296" s="11"/>
      <c r="I296" s="11"/>
      <c r="J296" s="11"/>
      <c r="K296" s="134"/>
      <c r="L296" s="134"/>
      <c r="M296" s="134"/>
    </row>
    <row r="297" spans="2:13" ht="12.75" customHeight="1">
      <c r="B297" s="39"/>
      <c r="C297" s="11"/>
      <c r="D297" s="19"/>
      <c r="E297" s="11"/>
      <c r="F297" s="11"/>
      <c r="G297" s="11"/>
      <c r="H297" s="11"/>
      <c r="I297" s="11"/>
      <c r="J297" s="11"/>
      <c r="K297" s="134"/>
      <c r="L297" s="134"/>
      <c r="M297" s="134"/>
    </row>
    <row r="298" spans="2:13" ht="12.75" customHeight="1">
      <c r="B298" s="39"/>
      <c r="C298" s="11"/>
      <c r="D298" s="19"/>
      <c r="E298" s="11"/>
      <c r="F298" s="11"/>
      <c r="G298" s="11"/>
      <c r="H298" s="11"/>
      <c r="I298" s="11"/>
      <c r="J298" s="11"/>
      <c r="K298" s="134"/>
      <c r="L298" s="134"/>
      <c r="M298" s="134"/>
    </row>
    <row r="299" spans="2:13" ht="12.75" customHeight="1">
      <c r="B299" s="39"/>
      <c r="C299" s="11"/>
      <c r="D299" s="19"/>
      <c r="E299" s="11"/>
      <c r="F299" s="11"/>
      <c r="G299" s="11"/>
      <c r="H299" s="11"/>
      <c r="I299" s="11"/>
      <c r="J299" s="11"/>
      <c r="K299" s="134"/>
      <c r="L299" s="134"/>
      <c r="M299" s="134"/>
    </row>
    <row r="300" spans="2:13" ht="12.75" customHeight="1">
      <c r="B300" s="39"/>
      <c r="C300" s="11"/>
      <c r="D300" s="19"/>
      <c r="E300" s="11"/>
      <c r="F300" s="11"/>
      <c r="G300" s="11"/>
      <c r="H300" s="11"/>
      <c r="I300" s="11"/>
      <c r="J300" s="11"/>
      <c r="K300" s="134"/>
      <c r="L300" s="134"/>
      <c r="M300" s="134"/>
    </row>
    <row r="301" spans="2:13" ht="12.75" customHeight="1">
      <c r="B301" s="39"/>
      <c r="C301" s="11"/>
      <c r="D301" s="19"/>
      <c r="E301" s="11"/>
      <c r="F301" s="11"/>
      <c r="G301" s="11"/>
      <c r="H301" s="11"/>
      <c r="I301" s="11"/>
      <c r="J301" s="11"/>
      <c r="K301" s="134"/>
      <c r="L301" s="134"/>
      <c r="M301" s="134"/>
    </row>
    <row r="302" spans="2:13" ht="12.75" customHeight="1">
      <c r="B302" s="39"/>
      <c r="C302" s="11"/>
      <c r="D302" s="19"/>
      <c r="E302" s="11"/>
      <c r="F302" s="11"/>
      <c r="G302" s="11"/>
      <c r="H302" s="11"/>
      <c r="I302" s="11"/>
      <c r="J302" s="11"/>
      <c r="K302" s="134"/>
      <c r="L302" s="134"/>
      <c r="M302" s="134"/>
    </row>
    <row r="303" spans="2:13" ht="12.75" customHeight="1">
      <c r="B303" s="39"/>
      <c r="C303" s="11"/>
      <c r="D303" s="19"/>
      <c r="E303" s="11"/>
      <c r="F303" s="11"/>
      <c r="G303" s="11"/>
      <c r="H303" s="11"/>
      <c r="I303" s="11"/>
      <c r="J303" s="11"/>
      <c r="K303" s="134"/>
      <c r="L303" s="134"/>
      <c r="M303" s="134"/>
    </row>
    <row r="304" spans="2:13" ht="12.75" customHeight="1">
      <c r="B304" s="39"/>
      <c r="C304" s="11"/>
      <c r="D304" s="19"/>
      <c r="E304" s="11"/>
      <c r="F304" s="11"/>
      <c r="G304" s="11"/>
      <c r="H304" s="11"/>
      <c r="I304" s="11"/>
      <c r="J304" s="11"/>
      <c r="K304" s="134"/>
      <c r="L304" s="134"/>
      <c r="M304" s="134"/>
    </row>
    <row r="305" spans="2:13" ht="12.75" customHeight="1">
      <c r="B305" s="39"/>
      <c r="C305" s="11"/>
      <c r="D305" s="19"/>
      <c r="E305" s="11"/>
      <c r="F305" s="11"/>
      <c r="G305" s="11"/>
      <c r="H305" s="11"/>
      <c r="I305" s="11"/>
      <c r="J305" s="11"/>
      <c r="K305" s="134"/>
      <c r="L305" s="134"/>
      <c r="M305" s="134"/>
    </row>
    <row r="306" spans="2:13" ht="12.75" customHeight="1">
      <c r="B306" s="39"/>
      <c r="C306" s="11"/>
      <c r="D306" s="19"/>
      <c r="E306" s="11"/>
      <c r="F306" s="11"/>
      <c r="G306" s="11"/>
      <c r="H306" s="11"/>
      <c r="I306" s="11"/>
      <c r="J306" s="11"/>
      <c r="K306" s="134"/>
      <c r="L306" s="134"/>
      <c r="M306" s="134"/>
    </row>
    <row r="307" spans="2:13" ht="12.75" customHeight="1">
      <c r="B307" s="39"/>
      <c r="C307" s="11"/>
      <c r="D307" s="19"/>
      <c r="E307" s="11"/>
      <c r="F307" s="11"/>
      <c r="G307" s="11"/>
      <c r="H307" s="11"/>
      <c r="I307" s="11"/>
      <c r="J307" s="11"/>
      <c r="K307" s="134"/>
      <c r="L307" s="134"/>
      <c r="M307" s="134"/>
    </row>
    <row r="308" spans="2:13" ht="12.75" customHeight="1">
      <c r="B308" s="39"/>
      <c r="C308" s="11"/>
      <c r="D308" s="19"/>
      <c r="E308" s="11"/>
      <c r="F308" s="11"/>
      <c r="G308" s="11"/>
      <c r="H308" s="11"/>
      <c r="I308" s="11"/>
      <c r="J308" s="11"/>
      <c r="K308" s="134"/>
      <c r="L308" s="134"/>
      <c r="M308" s="134"/>
    </row>
    <row r="309" spans="2:13" ht="12.75" customHeight="1">
      <c r="B309" s="39"/>
      <c r="C309" s="11"/>
      <c r="D309" s="19"/>
      <c r="E309" s="11"/>
      <c r="F309" s="11"/>
      <c r="G309" s="11"/>
      <c r="H309" s="11"/>
      <c r="I309" s="11"/>
      <c r="J309" s="11"/>
      <c r="K309" s="134"/>
      <c r="L309" s="134"/>
      <c r="M309" s="134"/>
    </row>
    <row r="310" spans="2:13" ht="12.75" customHeight="1">
      <c r="B310" s="39"/>
      <c r="C310" s="11"/>
      <c r="D310" s="19"/>
      <c r="E310" s="11"/>
      <c r="F310" s="11"/>
      <c r="G310" s="11"/>
      <c r="H310" s="11"/>
      <c r="I310" s="11"/>
      <c r="J310" s="11"/>
      <c r="K310" s="134"/>
      <c r="L310" s="134"/>
      <c r="M310" s="134"/>
    </row>
    <row r="311" spans="2:13" ht="12.75" customHeight="1">
      <c r="B311" s="39"/>
      <c r="C311" s="11"/>
      <c r="D311" s="19"/>
      <c r="E311" s="11"/>
      <c r="F311" s="11"/>
      <c r="G311" s="11"/>
      <c r="H311" s="11"/>
      <c r="I311" s="11"/>
      <c r="J311" s="11"/>
      <c r="K311" s="134"/>
      <c r="L311" s="134"/>
      <c r="M311" s="134"/>
    </row>
    <row r="312" spans="2:13" ht="12.75" customHeight="1">
      <c r="B312" s="39"/>
      <c r="C312" s="11"/>
      <c r="D312" s="19"/>
      <c r="E312" s="11"/>
      <c r="F312" s="11"/>
      <c r="G312" s="11"/>
      <c r="H312" s="11"/>
      <c r="I312" s="11"/>
      <c r="J312" s="11"/>
      <c r="K312" s="134"/>
      <c r="L312" s="134"/>
      <c r="M312" s="134"/>
    </row>
    <row r="313" spans="2:13" ht="12.75" customHeight="1">
      <c r="B313" s="39"/>
      <c r="C313" s="11"/>
      <c r="D313" s="19"/>
      <c r="E313" s="11"/>
      <c r="F313" s="11"/>
      <c r="G313" s="11"/>
      <c r="H313" s="11"/>
      <c r="I313" s="11"/>
      <c r="J313" s="11"/>
      <c r="K313" s="134"/>
      <c r="L313" s="134"/>
      <c r="M313" s="134"/>
    </row>
    <row r="314" spans="2:13" ht="12.75" customHeight="1">
      <c r="B314" s="39"/>
      <c r="C314" s="11"/>
      <c r="D314" s="19"/>
      <c r="E314" s="11"/>
      <c r="F314" s="11"/>
      <c r="G314" s="11"/>
      <c r="H314" s="11"/>
      <c r="I314" s="11"/>
      <c r="J314" s="11"/>
      <c r="K314" s="134"/>
      <c r="L314" s="134"/>
      <c r="M314" s="134"/>
    </row>
    <row r="315" spans="2:13" ht="12.75" customHeight="1">
      <c r="B315" s="39"/>
      <c r="C315" s="11"/>
      <c r="D315" s="19"/>
      <c r="E315" s="11"/>
      <c r="F315" s="11"/>
      <c r="G315" s="11"/>
      <c r="H315" s="11"/>
      <c r="I315" s="11"/>
      <c r="J315" s="11"/>
      <c r="K315" s="134"/>
      <c r="L315" s="134"/>
      <c r="M315" s="134"/>
    </row>
    <row r="316" spans="2:13" ht="12.75" customHeight="1">
      <c r="B316" s="39"/>
      <c r="C316" s="11"/>
      <c r="D316" s="19"/>
      <c r="E316" s="11"/>
      <c r="F316" s="11"/>
      <c r="G316" s="11"/>
      <c r="H316" s="11"/>
      <c r="I316" s="11"/>
      <c r="J316" s="11"/>
      <c r="K316" s="134"/>
      <c r="L316" s="134"/>
      <c r="M316" s="134"/>
    </row>
    <row r="317" spans="2:13" ht="12.75" customHeight="1">
      <c r="B317" s="39"/>
      <c r="C317" s="11"/>
      <c r="D317" s="19"/>
      <c r="E317" s="11"/>
      <c r="F317" s="11"/>
      <c r="G317" s="11"/>
      <c r="H317" s="11"/>
      <c r="I317" s="11"/>
      <c r="J317" s="11"/>
      <c r="K317" s="134"/>
      <c r="L317" s="134"/>
      <c r="M317" s="134"/>
    </row>
    <row r="318" spans="2:13" ht="12.75" customHeight="1">
      <c r="B318" s="39"/>
      <c r="C318" s="11"/>
      <c r="D318" s="19"/>
      <c r="E318" s="11"/>
      <c r="F318" s="11"/>
      <c r="G318" s="11"/>
      <c r="H318" s="11"/>
      <c r="I318" s="11"/>
      <c r="J318" s="11"/>
      <c r="K318" s="134"/>
      <c r="L318" s="134"/>
      <c r="M318" s="134"/>
    </row>
    <row r="319" spans="2:13" ht="12.75" customHeight="1">
      <c r="B319" s="39"/>
      <c r="C319" s="11"/>
      <c r="D319" s="19"/>
      <c r="E319" s="11"/>
      <c r="F319" s="11"/>
      <c r="G319" s="11"/>
      <c r="H319" s="11"/>
      <c r="I319" s="11"/>
      <c r="J319" s="11"/>
      <c r="K319" s="134"/>
      <c r="L319" s="134"/>
      <c r="M319" s="134"/>
    </row>
    <row r="320" spans="2:13" ht="12.75" customHeight="1">
      <c r="B320" s="39"/>
      <c r="C320" s="11"/>
      <c r="D320" s="19"/>
      <c r="E320" s="11"/>
      <c r="F320" s="11"/>
      <c r="G320" s="11"/>
      <c r="H320" s="11"/>
      <c r="I320" s="11"/>
      <c r="J320" s="11"/>
      <c r="K320" s="134"/>
      <c r="L320" s="134"/>
      <c r="M320" s="134"/>
    </row>
    <row r="321" spans="2:13" ht="12.75" customHeight="1">
      <c r="B321" s="39"/>
      <c r="C321" s="11"/>
      <c r="D321" s="19"/>
      <c r="E321" s="11"/>
      <c r="F321" s="11"/>
      <c r="G321" s="11"/>
      <c r="H321" s="11"/>
      <c r="I321" s="11"/>
      <c r="J321" s="11"/>
      <c r="K321" s="134"/>
      <c r="L321" s="134"/>
      <c r="M321" s="134"/>
    </row>
    <row r="322" spans="2:13" ht="12.75" customHeight="1">
      <c r="B322" s="39"/>
      <c r="C322" s="11"/>
      <c r="D322" s="19"/>
      <c r="E322" s="11"/>
      <c r="F322" s="11"/>
      <c r="G322" s="11"/>
      <c r="H322" s="11"/>
      <c r="I322" s="11"/>
      <c r="J322" s="11"/>
      <c r="K322" s="134"/>
      <c r="L322" s="134"/>
      <c r="M322" s="134"/>
    </row>
    <row r="323" spans="2:13" ht="12.75" customHeight="1">
      <c r="B323" s="39"/>
      <c r="C323" s="11"/>
      <c r="D323" s="19"/>
      <c r="E323" s="11"/>
      <c r="F323" s="11"/>
      <c r="G323" s="11"/>
      <c r="H323" s="11"/>
      <c r="I323" s="11"/>
      <c r="J323" s="11"/>
      <c r="K323" s="134"/>
      <c r="L323" s="134"/>
      <c r="M323" s="134"/>
    </row>
    <row r="324" spans="2:13" ht="12.75" customHeight="1">
      <c r="B324" s="39"/>
      <c r="C324" s="11"/>
      <c r="D324" s="19"/>
      <c r="E324" s="11"/>
      <c r="F324" s="11"/>
      <c r="G324" s="11"/>
      <c r="H324" s="11"/>
      <c r="I324" s="11"/>
      <c r="J324" s="11"/>
      <c r="K324" s="134"/>
      <c r="L324" s="134"/>
      <c r="M324" s="134"/>
    </row>
    <row r="325" spans="2:13" ht="12.75" customHeight="1">
      <c r="B325" s="39"/>
      <c r="C325" s="11"/>
      <c r="D325" s="19"/>
      <c r="E325" s="11"/>
      <c r="F325" s="11"/>
      <c r="G325" s="11"/>
      <c r="H325" s="11"/>
      <c r="I325" s="11"/>
      <c r="J325" s="11"/>
      <c r="K325" s="134"/>
      <c r="L325" s="134"/>
      <c r="M325" s="134"/>
    </row>
    <row r="326" spans="2:13" ht="12.75" customHeight="1">
      <c r="B326" s="39"/>
      <c r="C326" s="11"/>
      <c r="D326" s="19"/>
      <c r="E326" s="11"/>
      <c r="F326" s="11"/>
      <c r="G326" s="11"/>
      <c r="H326" s="11"/>
      <c r="I326" s="11"/>
      <c r="J326" s="11"/>
      <c r="K326" s="134"/>
      <c r="L326" s="134"/>
      <c r="M326" s="134"/>
    </row>
    <row r="327" spans="2:13" ht="12.75" customHeight="1">
      <c r="B327" s="39"/>
      <c r="C327" s="11"/>
      <c r="D327" s="19"/>
      <c r="E327" s="11"/>
      <c r="F327" s="11"/>
      <c r="G327" s="11"/>
      <c r="H327" s="11"/>
      <c r="I327" s="11"/>
      <c r="J327" s="11"/>
      <c r="K327" s="134"/>
      <c r="L327" s="134"/>
      <c r="M327" s="134"/>
    </row>
    <row r="328" spans="2:13" ht="12.75" customHeight="1">
      <c r="B328" s="39"/>
      <c r="C328" s="11"/>
      <c r="D328" s="19"/>
      <c r="E328" s="11"/>
      <c r="F328" s="11"/>
      <c r="G328" s="11"/>
      <c r="H328" s="11"/>
      <c r="I328" s="11"/>
      <c r="J328" s="11"/>
      <c r="K328" s="134"/>
      <c r="L328" s="134"/>
      <c r="M328" s="134"/>
    </row>
    <row r="329" spans="2:13" ht="12.75" customHeight="1">
      <c r="B329" s="39"/>
      <c r="C329" s="11"/>
      <c r="D329" s="19"/>
      <c r="E329" s="11"/>
      <c r="F329" s="11"/>
      <c r="G329" s="11"/>
      <c r="H329" s="11"/>
      <c r="I329" s="11"/>
      <c r="J329" s="11"/>
      <c r="K329" s="134"/>
      <c r="L329" s="134"/>
      <c r="M329" s="134"/>
    </row>
    <row r="330" spans="2:13" ht="12.75" customHeight="1">
      <c r="B330" s="39"/>
      <c r="C330" s="11"/>
      <c r="D330" s="19"/>
      <c r="E330" s="11"/>
      <c r="F330" s="11"/>
      <c r="G330" s="11"/>
      <c r="H330" s="11"/>
      <c r="I330" s="11"/>
      <c r="J330" s="11"/>
      <c r="K330" s="134"/>
      <c r="L330" s="134"/>
      <c r="M330" s="134"/>
    </row>
    <row r="331" spans="2:13" ht="12.75" customHeight="1">
      <c r="B331" s="39"/>
      <c r="C331" s="11"/>
      <c r="D331" s="19"/>
      <c r="E331" s="11"/>
      <c r="F331" s="11"/>
      <c r="G331" s="11"/>
      <c r="H331" s="11"/>
      <c r="I331" s="11"/>
      <c r="J331" s="11"/>
      <c r="K331" s="134"/>
      <c r="L331" s="134"/>
      <c r="M331" s="134"/>
    </row>
    <row r="332" spans="2:13" ht="12.75" customHeight="1">
      <c r="B332" s="39"/>
      <c r="C332" s="11"/>
      <c r="D332" s="19"/>
      <c r="E332" s="11"/>
      <c r="F332" s="11"/>
      <c r="G332" s="11"/>
      <c r="H332" s="11"/>
      <c r="I332" s="11"/>
      <c r="J332" s="11"/>
      <c r="K332" s="134"/>
      <c r="L332" s="134"/>
      <c r="M332" s="134"/>
    </row>
    <row r="333" spans="2:13" ht="12.75" customHeight="1">
      <c r="B333" s="39"/>
      <c r="C333" s="11"/>
      <c r="D333" s="19"/>
      <c r="E333" s="11"/>
      <c r="F333" s="11"/>
      <c r="G333" s="11"/>
      <c r="H333" s="11"/>
      <c r="I333" s="11"/>
      <c r="J333" s="11"/>
      <c r="K333" s="134"/>
      <c r="L333" s="134"/>
      <c r="M333" s="134"/>
    </row>
    <row r="334" spans="2:13" ht="12.75" customHeight="1">
      <c r="B334" s="39"/>
      <c r="C334" s="11"/>
      <c r="D334" s="19"/>
      <c r="E334" s="11"/>
      <c r="F334" s="11"/>
      <c r="G334" s="11"/>
      <c r="H334" s="11"/>
      <c r="I334" s="11"/>
      <c r="J334" s="11"/>
      <c r="K334" s="134"/>
      <c r="L334" s="134"/>
      <c r="M334" s="134"/>
    </row>
    <row r="335" spans="2:13" ht="12.75" customHeight="1">
      <c r="B335" s="39"/>
      <c r="C335" s="11"/>
      <c r="D335" s="19"/>
      <c r="E335" s="11"/>
      <c r="F335" s="11"/>
      <c r="G335" s="11"/>
      <c r="H335" s="11"/>
      <c r="I335" s="11"/>
      <c r="J335" s="11"/>
      <c r="K335" s="134"/>
      <c r="L335" s="134"/>
      <c r="M335" s="134"/>
    </row>
    <row r="336" spans="2:13" ht="12.75" customHeight="1">
      <c r="B336" s="39"/>
      <c r="C336" s="11"/>
      <c r="D336" s="19"/>
      <c r="E336" s="11"/>
      <c r="F336" s="11"/>
      <c r="G336" s="11"/>
      <c r="H336" s="11"/>
      <c r="I336" s="11"/>
      <c r="J336" s="11"/>
      <c r="K336" s="134"/>
      <c r="L336" s="134"/>
      <c r="M336" s="134"/>
    </row>
    <row r="337" spans="2:13" ht="12.75" customHeight="1">
      <c r="B337" s="39"/>
      <c r="C337" s="11"/>
      <c r="D337" s="19"/>
      <c r="E337" s="11"/>
      <c r="F337" s="11"/>
      <c r="G337" s="11"/>
      <c r="H337" s="11"/>
      <c r="I337" s="11"/>
      <c r="J337" s="11"/>
      <c r="K337" s="134"/>
      <c r="L337" s="134"/>
      <c r="M337" s="134"/>
    </row>
    <row r="338" spans="2:13" ht="12.75" customHeight="1">
      <c r="B338" s="39"/>
      <c r="C338" s="11"/>
      <c r="D338" s="19"/>
      <c r="E338" s="11"/>
      <c r="F338" s="11"/>
      <c r="G338" s="11"/>
      <c r="H338" s="11"/>
      <c r="I338" s="11"/>
      <c r="J338" s="11"/>
      <c r="K338" s="134"/>
      <c r="L338" s="134"/>
      <c r="M338" s="134"/>
    </row>
    <row r="339" spans="2:13" ht="12.75" customHeight="1">
      <c r="B339" s="39"/>
      <c r="C339" s="11"/>
      <c r="D339" s="19"/>
      <c r="E339" s="11"/>
      <c r="F339" s="11"/>
      <c r="G339" s="11"/>
      <c r="H339" s="11"/>
      <c r="I339" s="11"/>
      <c r="J339" s="11"/>
      <c r="K339" s="134"/>
      <c r="L339" s="134"/>
      <c r="M339" s="134"/>
    </row>
    <row r="340" spans="2:13" ht="12.75" customHeight="1">
      <c r="B340" s="39"/>
      <c r="C340" s="11"/>
      <c r="D340" s="19"/>
      <c r="E340" s="11"/>
      <c r="F340" s="11"/>
      <c r="G340" s="11"/>
      <c r="H340" s="11"/>
      <c r="I340" s="11"/>
      <c r="J340" s="11"/>
      <c r="K340" s="134"/>
      <c r="L340" s="134"/>
      <c r="M340" s="134"/>
    </row>
    <row r="341" spans="2:13" ht="12.75" customHeight="1">
      <c r="B341" s="39"/>
      <c r="C341" s="11"/>
      <c r="D341" s="19"/>
      <c r="E341" s="11"/>
      <c r="F341" s="11"/>
      <c r="G341" s="11"/>
      <c r="H341" s="11"/>
      <c r="I341" s="11"/>
      <c r="J341" s="11"/>
      <c r="K341" s="134"/>
      <c r="L341" s="134"/>
      <c r="M341" s="134"/>
    </row>
    <row r="342" spans="2:13" ht="12.75" customHeight="1">
      <c r="B342" s="39"/>
      <c r="C342" s="11"/>
      <c r="D342" s="19"/>
      <c r="E342" s="11"/>
      <c r="F342" s="11"/>
      <c r="G342" s="11"/>
      <c r="H342" s="11"/>
      <c r="I342" s="11"/>
      <c r="J342" s="11"/>
      <c r="K342" s="134"/>
      <c r="L342" s="134"/>
      <c r="M342" s="134"/>
    </row>
    <row r="343" spans="2:13" ht="12.75" customHeight="1">
      <c r="B343" s="39"/>
      <c r="C343" s="11"/>
      <c r="D343" s="19"/>
      <c r="E343" s="11"/>
      <c r="F343" s="11"/>
      <c r="G343" s="11"/>
      <c r="H343" s="11"/>
      <c r="I343" s="11"/>
      <c r="J343" s="11"/>
      <c r="K343" s="134"/>
      <c r="L343" s="134"/>
      <c r="M343" s="134"/>
    </row>
    <row r="344" spans="2:13" ht="12.75" customHeight="1">
      <c r="B344" s="39"/>
      <c r="C344" s="11"/>
      <c r="D344" s="19"/>
      <c r="E344" s="11"/>
      <c r="F344" s="11"/>
      <c r="G344" s="11"/>
      <c r="H344" s="11"/>
      <c r="I344" s="11"/>
      <c r="J344" s="11"/>
      <c r="K344" s="134"/>
      <c r="L344" s="134"/>
      <c r="M344" s="134"/>
    </row>
    <row r="345" spans="2:13" ht="12.75" customHeight="1">
      <c r="B345" s="39"/>
      <c r="C345" s="11"/>
      <c r="D345" s="19"/>
      <c r="E345" s="11"/>
      <c r="F345" s="11"/>
      <c r="G345" s="11"/>
      <c r="H345" s="11"/>
      <c r="I345" s="11"/>
      <c r="J345" s="11"/>
      <c r="K345" s="134"/>
      <c r="L345" s="134"/>
      <c r="M345" s="134"/>
    </row>
    <row r="346" spans="2:13" ht="12.75" customHeight="1">
      <c r="B346" s="39"/>
      <c r="C346" s="11"/>
      <c r="D346" s="19"/>
      <c r="E346" s="11"/>
      <c r="F346" s="11"/>
      <c r="G346" s="11"/>
      <c r="H346" s="11"/>
      <c r="I346" s="11"/>
      <c r="J346" s="11"/>
      <c r="K346" s="134"/>
      <c r="L346" s="134"/>
      <c r="M346" s="134"/>
    </row>
    <row r="347" spans="2:13" ht="12.75" customHeight="1">
      <c r="B347" s="39"/>
      <c r="C347" s="11"/>
      <c r="D347" s="19"/>
      <c r="E347" s="11"/>
      <c r="F347" s="11"/>
      <c r="G347" s="11"/>
      <c r="H347" s="11"/>
      <c r="I347" s="11"/>
      <c r="J347" s="11"/>
      <c r="K347" s="134"/>
      <c r="L347" s="134"/>
      <c r="M347" s="134"/>
    </row>
    <row r="348" spans="2:13" ht="12.75" customHeight="1">
      <c r="B348" s="39"/>
      <c r="C348" s="11"/>
      <c r="D348" s="19"/>
      <c r="E348" s="11"/>
      <c r="F348" s="11"/>
      <c r="G348" s="11"/>
      <c r="H348" s="11"/>
      <c r="I348" s="11"/>
      <c r="J348" s="11"/>
      <c r="K348" s="134"/>
      <c r="L348" s="134"/>
      <c r="M348" s="134"/>
    </row>
    <row r="349" spans="2:13" ht="12.75" customHeight="1">
      <c r="B349" s="39"/>
      <c r="C349" s="11"/>
      <c r="D349" s="19"/>
      <c r="E349" s="11"/>
      <c r="F349" s="11"/>
      <c r="G349" s="11"/>
      <c r="H349" s="11"/>
      <c r="I349" s="11"/>
      <c r="J349" s="11"/>
      <c r="K349" s="134"/>
      <c r="L349" s="134"/>
      <c r="M349" s="134"/>
    </row>
    <row r="350" spans="2:13" ht="12.75" customHeight="1">
      <c r="B350" s="39"/>
      <c r="C350" s="11"/>
      <c r="D350" s="19"/>
      <c r="E350" s="11"/>
      <c r="F350" s="11"/>
      <c r="G350" s="11"/>
      <c r="H350" s="11"/>
      <c r="I350" s="11"/>
      <c r="J350" s="11"/>
      <c r="K350" s="134"/>
      <c r="L350" s="134"/>
      <c r="M350" s="134"/>
    </row>
    <row r="351" spans="2:13" ht="12.75" customHeight="1">
      <c r="B351" s="39"/>
      <c r="C351" s="11"/>
      <c r="D351" s="19"/>
      <c r="E351" s="11"/>
      <c r="F351" s="11"/>
      <c r="G351" s="11"/>
      <c r="H351" s="11"/>
      <c r="I351" s="11"/>
      <c r="J351" s="11"/>
      <c r="K351" s="134"/>
      <c r="L351" s="134"/>
      <c r="M351" s="134"/>
    </row>
    <row r="352" spans="2:13" ht="12.75" customHeight="1">
      <c r="B352" s="39"/>
      <c r="C352" s="11"/>
      <c r="D352" s="19"/>
      <c r="E352" s="11"/>
      <c r="F352" s="11"/>
      <c r="G352" s="11"/>
      <c r="H352" s="11"/>
      <c r="I352" s="11"/>
      <c r="J352" s="11"/>
      <c r="K352" s="134"/>
      <c r="L352" s="134"/>
      <c r="M352" s="134"/>
    </row>
    <row r="353" spans="2:13" ht="12.75" customHeight="1">
      <c r="B353" s="39"/>
      <c r="C353" s="11"/>
      <c r="D353" s="19"/>
      <c r="E353" s="11"/>
      <c r="F353" s="11"/>
      <c r="G353" s="11"/>
      <c r="H353" s="11"/>
      <c r="I353" s="11"/>
      <c r="J353" s="11"/>
      <c r="K353" s="134"/>
      <c r="L353" s="134"/>
      <c r="M353" s="134"/>
    </row>
    <row r="354" spans="2:13" ht="12.75" customHeight="1">
      <c r="B354" s="39"/>
      <c r="C354" s="11"/>
      <c r="D354" s="19"/>
      <c r="E354" s="11"/>
      <c r="F354" s="11"/>
      <c r="G354" s="11"/>
      <c r="H354" s="11"/>
      <c r="I354" s="11"/>
      <c r="J354" s="11"/>
      <c r="K354" s="134"/>
      <c r="L354" s="134"/>
      <c r="M354" s="134"/>
    </row>
    <row r="355" spans="2:13" ht="12.75" customHeight="1">
      <c r="B355" s="39"/>
      <c r="C355" s="11"/>
      <c r="D355" s="19"/>
      <c r="E355" s="11"/>
      <c r="F355" s="11"/>
      <c r="G355" s="11"/>
      <c r="H355" s="11"/>
      <c r="I355" s="11"/>
      <c r="J355" s="11"/>
      <c r="K355" s="134"/>
      <c r="L355" s="134"/>
      <c r="M355" s="134"/>
    </row>
    <row r="356" spans="2:13" ht="12.75" customHeight="1">
      <c r="B356" s="39"/>
      <c r="C356" s="11"/>
      <c r="D356" s="19"/>
      <c r="E356" s="11"/>
      <c r="F356" s="11"/>
      <c r="G356" s="11"/>
      <c r="H356" s="11"/>
      <c r="I356" s="11"/>
      <c r="J356" s="11"/>
      <c r="K356" s="134"/>
      <c r="L356" s="134"/>
      <c r="M356" s="134"/>
    </row>
    <row r="357" spans="2:13" ht="12.75" customHeight="1">
      <c r="B357" s="39"/>
      <c r="C357" s="11"/>
      <c r="D357" s="19"/>
      <c r="E357" s="11"/>
      <c r="F357" s="11"/>
      <c r="G357" s="11"/>
      <c r="H357" s="11"/>
      <c r="I357" s="11"/>
      <c r="J357" s="11"/>
      <c r="K357" s="134"/>
      <c r="L357" s="134"/>
      <c r="M357" s="134"/>
    </row>
    <row r="358" spans="2:13" ht="12.75" customHeight="1">
      <c r="B358" s="39"/>
      <c r="C358" s="11"/>
      <c r="D358" s="19"/>
      <c r="E358" s="11"/>
      <c r="F358" s="11"/>
      <c r="G358" s="11"/>
      <c r="H358" s="11"/>
      <c r="I358" s="11"/>
      <c r="J358" s="11"/>
      <c r="K358" s="134"/>
      <c r="L358" s="134"/>
      <c r="M358" s="134"/>
    </row>
    <row r="359" spans="2:13" ht="12.75" customHeight="1">
      <c r="B359" s="39"/>
      <c r="C359" s="11"/>
      <c r="D359" s="19"/>
      <c r="E359" s="11"/>
      <c r="F359" s="11"/>
      <c r="G359" s="11"/>
      <c r="H359" s="11"/>
      <c r="I359" s="11"/>
      <c r="J359" s="11"/>
      <c r="K359" s="134"/>
      <c r="L359" s="134"/>
      <c r="M359" s="134"/>
    </row>
    <row r="360" spans="2:13" ht="12.75" customHeight="1">
      <c r="B360" s="39"/>
      <c r="C360" s="11"/>
      <c r="D360" s="19"/>
      <c r="E360" s="11"/>
      <c r="F360" s="11"/>
      <c r="G360" s="11"/>
      <c r="H360" s="11"/>
      <c r="I360" s="11"/>
      <c r="J360" s="11"/>
      <c r="K360" s="134"/>
      <c r="L360" s="134"/>
      <c r="M360" s="134"/>
    </row>
    <row r="361" spans="2:13" ht="12.75" customHeight="1">
      <c r="B361" s="39"/>
      <c r="C361" s="11"/>
      <c r="D361" s="19"/>
      <c r="E361" s="11"/>
      <c r="F361" s="11"/>
      <c r="G361" s="11"/>
      <c r="H361" s="11"/>
      <c r="I361" s="11"/>
      <c r="J361" s="11"/>
      <c r="K361" s="134"/>
      <c r="L361" s="134"/>
      <c r="M361" s="134"/>
    </row>
    <row r="362" spans="2:13" ht="12.75" customHeight="1">
      <c r="B362" s="39"/>
      <c r="C362" s="11"/>
      <c r="D362" s="19"/>
      <c r="E362" s="11"/>
      <c r="F362" s="11"/>
      <c r="G362" s="11"/>
      <c r="H362" s="11"/>
      <c r="I362" s="11"/>
      <c r="J362" s="11"/>
      <c r="K362" s="134"/>
      <c r="L362" s="134"/>
      <c r="M362" s="134"/>
    </row>
    <row r="363" spans="2:13" ht="12.75" customHeight="1">
      <c r="B363" s="39"/>
      <c r="C363" s="11"/>
      <c r="D363" s="19"/>
      <c r="E363" s="11"/>
      <c r="F363" s="11"/>
      <c r="G363" s="11"/>
      <c r="H363" s="11"/>
      <c r="I363" s="11"/>
      <c r="J363" s="11"/>
      <c r="K363" s="134"/>
      <c r="L363" s="134"/>
      <c r="M363" s="134"/>
    </row>
    <row r="364" spans="2:13" ht="12.75" customHeight="1">
      <c r="B364" s="39"/>
      <c r="C364" s="11"/>
      <c r="D364" s="19"/>
      <c r="E364" s="11"/>
      <c r="F364" s="11"/>
      <c r="G364" s="11"/>
      <c r="H364" s="11"/>
      <c r="I364" s="11"/>
      <c r="J364" s="11"/>
      <c r="K364" s="134"/>
      <c r="L364" s="134"/>
      <c r="M364" s="134"/>
    </row>
    <row r="365" spans="2:13" ht="12.75" customHeight="1">
      <c r="B365" s="39"/>
      <c r="C365" s="11"/>
      <c r="D365" s="19"/>
      <c r="E365" s="11"/>
      <c r="F365" s="11"/>
      <c r="G365" s="11"/>
      <c r="H365" s="11"/>
      <c r="I365" s="11"/>
      <c r="J365" s="11"/>
      <c r="K365" s="134"/>
      <c r="L365" s="134"/>
      <c r="M365" s="134"/>
    </row>
    <row r="366" spans="2:13" ht="12.75" customHeight="1">
      <c r="B366" s="39"/>
      <c r="C366" s="11"/>
      <c r="D366" s="19"/>
      <c r="E366" s="11"/>
      <c r="F366" s="11"/>
      <c r="G366" s="11"/>
      <c r="H366" s="11"/>
      <c r="I366" s="11"/>
      <c r="J366" s="11"/>
      <c r="K366" s="134"/>
      <c r="L366" s="134"/>
      <c r="M366" s="134"/>
    </row>
    <row r="367" spans="2:13" ht="12.75" customHeight="1">
      <c r="B367" s="39"/>
      <c r="C367" s="11"/>
      <c r="D367" s="19"/>
      <c r="E367" s="11"/>
      <c r="F367" s="11"/>
      <c r="G367" s="11"/>
      <c r="H367" s="11"/>
      <c r="I367" s="11"/>
      <c r="J367" s="11"/>
      <c r="K367" s="134"/>
      <c r="L367" s="134"/>
      <c r="M367" s="134"/>
    </row>
    <row r="368" spans="2:13" ht="12.75" customHeight="1">
      <c r="B368" s="39"/>
      <c r="C368" s="11"/>
      <c r="D368" s="19"/>
      <c r="E368" s="11"/>
      <c r="F368" s="11"/>
      <c r="G368" s="11"/>
      <c r="H368" s="11"/>
      <c r="I368" s="11"/>
      <c r="J368" s="11"/>
      <c r="K368" s="134"/>
      <c r="L368" s="134"/>
      <c r="M368" s="134"/>
    </row>
    <row r="369" spans="2:13" ht="12.75" customHeight="1">
      <c r="B369" s="39"/>
      <c r="C369" s="11"/>
      <c r="D369" s="19"/>
      <c r="E369" s="11"/>
      <c r="F369" s="11"/>
      <c r="G369" s="11"/>
      <c r="H369" s="11"/>
      <c r="I369" s="11"/>
      <c r="J369" s="11"/>
      <c r="K369" s="134"/>
      <c r="L369" s="134"/>
      <c r="M369" s="134"/>
    </row>
    <row r="370" spans="2:13" ht="12.75" customHeight="1">
      <c r="B370" s="39"/>
      <c r="C370" s="11"/>
      <c r="D370" s="19"/>
      <c r="E370" s="11"/>
      <c r="F370" s="11"/>
      <c r="G370" s="11"/>
      <c r="H370" s="11"/>
      <c r="I370" s="11"/>
      <c r="J370" s="11"/>
      <c r="K370" s="134"/>
      <c r="L370" s="134"/>
      <c r="M370" s="134"/>
    </row>
    <row r="371" spans="2:13" ht="12.75" customHeight="1">
      <c r="B371" s="39"/>
      <c r="C371" s="11"/>
      <c r="D371" s="19"/>
      <c r="E371" s="11"/>
      <c r="F371" s="11"/>
      <c r="G371" s="11"/>
      <c r="H371" s="11"/>
      <c r="I371" s="11"/>
      <c r="J371" s="11"/>
      <c r="K371" s="134"/>
      <c r="L371" s="134"/>
      <c r="M371" s="134"/>
    </row>
    <row r="372" spans="2:13" ht="12.75" customHeight="1">
      <c r="B372" s="39"/>
      <c r="C372" s="11"/>
      <c r="D372" s="19"/>
      <c r="E372" s="11"/>
      <c r="F372" s="11"/>
      <c r="G372" s="11"/>
      <c r="H372" s="11"/>
      <c r="I372" s="11"/>
      <c r="J372" s="11"/>
      <c r="K372" s="134"/>
      <c r="L372" s="134"/>
      <c r="M372" s="134"/>
    </row>
    <row r="373" spans="2:13" ht="12.75" customHeight="1">
      <c r="B373" s="39"/>
      <c r="C373" s="11"/>
      <c r="D373" s="19"/>
      <c r="E373" s="11"/>
      <c r="F373" s="11"/>
      <c r="G373" s="11"/>
      <c r="H373" s="11"/>
      <c r="I373" s="11"/>
      <c r="J373" s="11"/>
      <c r="K373" s="134"/>
      <c r="L373" s="134"/>
      <c r="M373" s="134"/>
    </row>
    <row r="374" spans="2:13" ht="12.75" customHeight="1">
      <c r="B374" s="39"/>
      <c r="C374" s="11"/>
      <c r="D374" s="19"/>
      <c r="E374" s="11"/>
      <c r="F374" s="11"/>
      <c r="G374" s="11"/>
      <c r="H374" s="11"/>
      <c r="I374" s="11"/>
      <c r="J374" s="11"/>
      <c r="K374" s="134"/>
      <c r="L374" s="134"/>
      <c r="M374" s="134"/>
    </row>
    <row r="375" spans="2:13" ht="12.75" customHeight="1">
      <c r="B375" s="39"/>
      <c r="C375" s="11"/>
      <c r="D375" s="19"/>
      <c r="E375" s="11"/>
      <c r="F375" s="11"/>
      <c r="G375" s="11"/>
      <c r="H375" s="11"/>
      <c r="I375" s="11"/>
      <c r="J375" s="11"/>
      <c r="K375" s="134"/>
      <c r="L375" s="134"/>
      <c r="M375" s="134"/>
    </row>
    <row r="376" spans="2:13" ht="12.75" customHeight="1">
      <c r="B376" s="39"/>
      <c r="C376" s="11"/>
      <c r="D376" s="19"/>
      <c r="E376" s="11"/>
      <c r="F376" s="11"/>
      <c r="G376" s="11"/>
      <c r="H376" s="11"/>
      <c r="I376" s="11"/>
      <c r="J376" s="11"/>
      <c r="K376" s="134"/>
      <c r="L376" s="134"/>
      <c r="M376" s="134"/>
    </row>
    <row r="377" spans="2:13" ht="12.75" customHeight="1">
      <c r="B377" s="39"/>
      <c r="C377" s="11"/>
      <c r="D377" s="19"/>
      <c r="E377" s="11"/>
      <c r="F377" s="11"/>
      <c r="G377" s="11"/>
      <c r="H377" s="11"/>
      <c r="I377" s="11"/>
      <c r="J377" s="11"/>
      <c r="K377" s="134"/>
      <c r="L377" s="134"/>
      <c r="M377" s="134"/>
    </row>
    <row r="378" spans="2:13" ht="12.75" customHeight="1">
      <c r="B378" s="39"/>
      <c r="C378" s="11"/>
      <c r="D378" s="19"/>
      <c r="E378" s="11"/>
      <c r="F378" s="11"/>
      <c r="G378" s="11"/>
      <c r="H378" s="11"/>
      <c r="I378" s="11"/>
      <c r="J378" s="11"/>
      <c r="K378" s="134"/>
      <c r="L378" s="134"/>
      <c r="M378" s="134"/>
    </row>
    <row r="379" spans="2:13" ht="12.75" customHeight="1">
      <c r="B379" s="39"/>
      <c r="C379" s="11"/>
      <c r="D379" s="19"/>
      <c r="E379" s="11"/>
      <c r="F379" s="11"/>
      <c r="G379" s="11"/>
      <c r="H379" s="11"/>
      <c r="I379" s="11"/>
      <c r="J379" s="11"/>
      <c r="K379" s="134"/>
      <c r="L379" s="134"/>
      <c r="M379" s="134"/>
    </row>
    <row r="380" spans="2:13" ht="12.75" customHeight="1">
      <c r="B380" s="39"/>
      <c r="C380" s="11"/>
      <c r="D380" s="19"/>
      <c r="E380" s="11"/>
      <c r="F380" s="11"/>
      <c r="G380" s="11"/>
      <c r="H380" s="11"/>
      <c r="I380" s="11"/>
      <c r="J380" s="11"/>
      <c r="K380" s="134"/>
      <c r="L380" s="134"/>
      <c r="M380" s="134"/>
    </row>
    <row r="381" spans="2:13" ht="12.75" customHeight="1">
      <c r="B381" s="39"/>
      <c r="C381" s="11"/>
      <c r="D381" s="19"/>
      <c r="E381" s="11"/>
      <c r="F381" s="11"/>
      <c r="G381" s="11"/>
      <c r="H381" s="11"/>
      <c r="I381" s="11"/>
      <c r="J381" s="11"/>
      <c r="K381" s="134"/>
      <c r="L381" s="134"/>
      <c r="M381" s="134"/>
    </row>
    <row r="382" spans="2:13" ht="12.75" customHeight="1">
      <c r="B382" s="39"/>
      <c r="C382" s="11"/>
      <c r="D382" s="19"/>
      <c r="E382" s="11"/>
      <c r="F382" s="11"/>
      <c r="G382" s="11"/>
      <c r="H382" s="11"/>
      <c r="I382" s="11"/>
      <c r="J382" s="11"/>
      <c r="K382" s="134"/>
      <c r="L382" s="134"/>
      <c r="M382" s="134"/>
    </row>
    <row r="383" spans="2:13" ht="12.75" customHeight="1">
      <c r="B383" s="39"/>
      <c r="C383" s="11"/>
      <c r="D383" s="19"/>
      <c r="E383" s="11"/>
      <c r="F383" s="11"/>
      <c r="G383" s="11"/>
      <c r="H383" s="11"/>
      <c r="I383" s="11"/>
      <c r="J383" s="11"/>
      <c r="K383" s="134"/>
      <c r="L383" s="134"/>
      <c r="M383" s="134"/>
    </row>
    <row r="384" spans="2:13" ht="12.75" customHeight="1">
      <c r="B384" s="39"/>
      <c r="C384" s="11"/>
      <c r="D384" s="19"/>
      <c r="E384" s="11"/>
      <c r="F384" s="11"/>
      <c r="G384" s="11"/>
      <c r="H384" s="11"/>
      <c r="I384" s="11"/>
      <c r="J384" s="11"/>
      <c r="K384" s="134"/>
      <c r="L384" s="134"/>
      <c r="M384" s="134"/>
    </row>
    <row r="385" spans="2:13" ht="12.75" customHeight="1">
      <c r="B385" s="39"/>
      <c r="C385" s="11"/>
      <c r="D385" s="19"/>
      <c r="E385" s="11"/>
      <c r="F385" s="11"/>
      <c r="G385" s="11"/>
      <c r="H385" s="11"/>
      <c r="I385" s="11"/>
      <c r="J385" s="11"/>
      <c r="K385" s="134"/>
      <c r="L385" s="134"/>
      <c r="M385" s="134"/>
    </row>
    <row r="386" spans="2:13" ht="12.75" customHeight="1">
      <c r="B386" s="39"/>
      <c r="C386" s="11"/>
      <c r="D386" s="19"/>
      <c r="E386" s="11"/>
      <c r="F386" s="11"/>
      <c r="G386" s="11"/>
      <c r="H386" s="11"/>
      <c r="I386" s="11"/>
      <c r="J386" s="11"/>
      <c r="K386" s="134"/>
      <c r="L386" s="134"/>
      <c r="M386" s="134"/>
    </row>
    <row r="387" spans="2:13" ht="12.75" customHeight="1">
      <c r="B387" s="39"/>
      <c r="C387" s="11"/>
      <c r="D387" s="19"/>
      <c r="E387" s="11"/>
      <c r="F387" s="11"/>
      <c r="G387" s="11"/>
      <c r="H387" s="11"/>
      <c r="I387" s="11"/>
      <c r="J387" s="11"/>
      <c r="K387" s="134"/>
      <c r="L387" s="134"/>
      <c r="M387" s="134"/>
    </row>
    <row r="388" spans="2:13" ht="12.75" customHeight="1">
      <c r="B388" s="39"/>
      <c r="C388" s="11"/>
      <c r="D388" s="19"/>
      <c r="E388" s="11"/>
      <c r="F388" s="11"/>
      <c r="G388" s="11"/>
      <c r="H388" s="11"/>
      <c r="I388" s="11"/>
      <c r="J388" s="11"/>
      <c r="K388" s="134"/>
      <c r="L388" s="134"/>
      <c r="M388" s="134"/>
    </row>
    <row r="389" spans="2:13" ht="12.75" customHeight="1">
      <c r="B389" s="39"/>
      <c r="C389" s="11"/>
      <c r="D389" s="19"/>
      <c r="E389" s="11"/>
      <c r="F389" s="11"/>
      <c r="G389" s="11"/>
      <c r="H389" s="11"/>
      <c r="I389" s="11"/>
      <c r="J389" s="11"/>
      <c r="K389" s="134"/>
      <c r="L389" s="134"/>
      <c r="M389" s="134"/>
    </row>
    <row r="390" spans="2:13" ht="12.75" customHeight="1">
      <c r="B390" s="39"/>
      <c r="C390" s="11"/>
      <c r="D390" s="19"/>
      <c r="E390" s="11"/>
      <c r="F390" s="11"/>
      <c r="G390" s="11"/>
      <c r="H390" s="11"/>
      <c r="I390" s="11"/>
      <c r="J390" s="11"/>
      <c r="K390" s="134"/>
      <c r="L390" s="134"/>
      <c r="M390" s="134"/>
    </row>
    <row r="391" spans="2:13" ht="12.75" customHeight="1">
      <c r="B391" s="39"/>
      <c r="C391" s="11"/>
      <c r="D391" s="19"/>
      <c r="E391" s="11"/>
      <c r="F391" s="11"/>
      <c r="G391" s="11"/>
      <c r="H391" s="11"/>
      <c r="I391" s="11"/>
      <c r="J391" s="11"/>
      <c r="K391" s="134"/>
      <c r="L391" s="134"/>
      <c r="M391" s="134"/>
    </row>
    <row r="392" spans="2:13" ht="12.75" customHeight="1">
      <c r="B392" s="39"/>
      <c r="C392" s="11"/>
      <c r="D392" s="19"/>
      <c r="E392" s="11"/>
      <c r="F392" s="11"/>
      <c r="G392" s="11"/>
      <c r="H392" s="11"/>
      <c r="I392" s="11"/>
      <c r="J392" s="11"/>
      <c r="K392" s="134"/>
      <c r="L392" s="134"/>
      <c r="M392" s="134"/>
    </row>
    <row r="393" spans="2:13" ht="12.75" customHeight="1">
      <c r="B393" s="39"/>
      <c r="C393" s="11"/>
      <c r="D393" s="19"/>
      <c r="E393" s="11"/>
      <c r="F393" s="11"/>
      <c r="G393" s="11"/>
      <c r="H393" s="11"/>
      <c r="I393" s="11"/>
      <c r="J393" s="11"/>
      <c r="K393" s="134"/>
      <c r="L393" s="134"/>
      <c r="M393" s="134"/>
    </row>
    <row r="394" spans="2:13" ht="12.75" customHeight="1">
      <c r="B394" s="39"/>
      <c r="C394" s="11"/>
      <c r="D394" s="19"/>
      <c r="E394" s="11"/>
      <c r="F394" s="11"/>
      <c r="G394" s="11"/>
      <c r="H394" s="11"/>
      <c r="I394" s="11"/>
      <c r="J394" s="11"/>
      <c r="K394" s="134"/>
      <c r="L394" s="134"/>
      <c r="M394" s="134"/>
    </row>
    <row r="395" spans="2:13" ht="12.75" customHeight="1">
      <c r="B395" s="39"/>
      <c r="C395" s="11"/>
      <c r="D395" s="19"/>
      <c r="E395" s="11"/>
      <c r="F395" s="11"/>
      <c r="G395" s="11"/>
      <c r="H395" s="11"/>
      <c r="I395" s="11"/>
      <c r="J395" s="11"/>
      <c r="K395" s="134"/>
      <c r="L395" s="134"/>
      <c r="M395" s="134"/>
    </row>
    <row r="396" spans="2:13" ht="12.75" customHeight="1">
      <c r="B396" s="39"/>
      <c r="C396" s="11"/>
      <c r="D396" s="19"/>
      <c r="E396" s="11"/>
      <c r="F396" s="11"/>
      <c r="G396" s="11"/>
      <c r="H396" s="11"/>
      <c r="I396" s="11"/>
      <c r="J396" s="11"/>
      <c r="K396" s="134"/>
      <c r="L396" s="134"/>
      <c r="M396" s="134"/>
    </row>
    <row r="397" spans="2:13" ht="12.75" customHeight="1">
      <c r="B397" s="39"/>
      <c r="C397" s="11"/>
      <c r="D397" s="19"/>
      <c r="E397" s="11"/>
      <c r="F397" s="11"/>
      <c r="G397" s="11"/>
      <c r="H397" s="11"/>
      <c r="I397" s="11"/>
      <c r="J397" s="11"/>
      <c r="K397" s="134"/>
      <c r="L397" s="134"/>
      <c r="M397" s="134"/>
    </row>
    <row r="398" spans="2:13" ht="12.75" customHeight="1">
      <c r="B398" s="39"/>
      <c r="C398" s="11"/>
      <c r="D398" s="19"/>
      <c r="E398" s="11"/>
      <c r="F398" s="11"/>
      <c r="G398" s="11"/>
      <c r="H398" s="11"/>
      <c r="I398" s="11"/>
      <c r="J398" s="11"/>
      <c r="K398" s="134"/>
      <c r="L398" s="134"/>
      <c r="M398" s="134"/>
    </row>
    <row r="399" spans="2:13" ht="12.75" customHeight="1">
      <c r="B399" s="39"/>
      <c r="C399" s="11"/>
      <c r="D399" s="19"/>
      <c r="E399" s="11"/>
      <c r="F399" s="11"/>
      <c r="G399" s="11"/>
      <c r="H399" s="11"/>
      <c r="I399" s="11"/>
      <c r="J399" s="11"/>
      <c r="K399" s="134"/>
      <c r="L399" s="134"/>
      <c r="M399" s="134"/>
    </row>
    <row r="400" spans="2:13" ht="12.75" customHeight="1">
      <c r="B400" s="39"/>
      <c r="C400" s="11"/>
      <c r="D400" s="19"/>
      <c r="E400" s="11"/>
      <c r="F400" s="11"/>
      <c r="G400" s="11"/>
      <c r="H400" s="11"/>
      <c r="I400" s="11"/>
      <c r="J400" s="11"/>
      <c r="K400" s="134"/>
      <c r="L400" s="134"/>
      <c r="M400" s="134"/>
    </row>
    <row r="401" spans="2:13" ht="12.75" customHeight="1">
      <c r="B401" s="39"/>
      <c r="C401" s="11"/>
      <c r="D401" s="19"/>
      <c r="E401" s="11"/>
      <c r="F401" s="11"/>
      <c r="G401" s="11"/>
      <c r="H401" s="11"/>
      <c r="I401" s="11"/>
      <c r="J401" s="11"/>
      <c r="K401" s="134"/>
      <c r="L401" s="134"/>
      <c r="M401" s="134"/>
    </row>
    <row r="402" spans="2:13" ht="12.75" customHeight="1">
      <c r="B402" s="39"/>
      <c r="C402" s="11"/>
      <c r="D402" s="19"/>
      <c r="E402" s="11"/>
      <c r="F402" s="11"/>
      <c r="G402" s="11"/>
      <c r="H402" s="11"/>
      <c r="I402" s="11"/>
      <c r="J402" s="11"/>
      <c r="K402" s="134"/>
      <c r="L402" s="134"/>
      <c r="M402" s="134"/>
    </row>
    <row r="403" spans="2:13" ht="12.75" customHeight="1">
      <c r="B403" s="39"/>
      <c r="C403" s="11"/>
      <c r="D403" s="19"/>
      <c r="E403" s="11"/>
      <c r="F403" s="11"/>
      <c r="G403" s="11"/>
      <c r="H403" s="11"/>
      <c r="I403" s="11"/>
      <c r="J403" s="11"/>
      <c r="K403" s="134"/>
      <c r="L403" s="134"/>
      <c r="M403" s="134"/>
    </row>
    <row r="404" spans="2:13" ht="12.75" customHeight="1">
      <c r="B404" s="39"/>
      <c r="C404" s="11"/>
      <c r="D404" s="19"/>
      <c r="E404" s="11"/>
      <c r="F404" s="11"/>
      <c r="G404" s="11"/>
      <c r="H404" s="11"/>
      <c r="I404" s="11"/>
      <c r="J404" s="11"/>
      <c r="K404" s="134"/>
      <c r="L404" s="134"/>
      <c r="M404" s="134"/>
    </row>
    <row r="405" spans="2:13" ht="12.75" customHeight="1">
      <c r="B405" s="39"/>
      <c r="C405" s="11"/>
      <c r="D405" s="19"/>
      <c r="E405" s="11"/>
      <c r="F405" s="11"/>
      <c r="G405" s="11"/>
      <c r="H405" s="11"/>
      <c r="I405" s="11"/>
      <c r="J405" s="11"/>
      <c r="K405" s="134"/>
      <c r="L405" s="134"/>
      <c r="M405" s="134"/>
    </row>
    <row r="406" spans="2:13" ht="12.75" customHeight="1">
      <c r="B406" s="39"/>
      <c r="C406" s="11"/>
      <c r="D406" s="19"/>
      <c r="E406" s="11"/>
      <c r="F406" s="11"/>
      <c r="G406" s="11"/>
      <c r="H406" s="11"/>
      <c r="I406" s="11"/>
      <c r="J406" s="11"/>
      <c r="K406" s="134"/>
      <c r="L406" s="134"/>
      <c r="M406" s="134"/>
    </row>
    <row r="407" spans="2:13" ht="12.75" customHeight="1">
      <c r="B407" s="39"/>
      <c r="C407" s="11"/>
      <c r="D407" s="19"/>
      <c r="E407" s="11"/>
      <c r="F407" s="11"/>
      <c r="G407" s="11"/>
      <c r="H407" s="11"/>
      <c r="I407" s="11"/>
      <c r="J407" s="11"/>
      <c r="K407" s="134"/>
      <c r="L407" s="134"/>
      <c r="M407" s="134"/>
    </row>
    <row r="408" spans="2:13" ht="12.75" customHeight="1">
      <c r="B408" s="39"/>
      <c r="C408" s="11"/>
      <c r="D408" s="19"/>
      <c r="E408" s="11"/>
      <c r="F408" s="11"/>
      <c r="G408" s="11"/>
      <c r="H408" s="11"/>
      <c r="I408" s="11"/>
      <c r="J408" s="11"/>
      <c r="K408" s="134"/>
      <c r="L408" s="134"/>
      <c r="M408" s="134"/>
    </row>
    <row r="409" spans="2:13" ht="12.75" customHeight="1">
      <c r="B409" s="39"/>
      <c r="C409" s="11"/>
      <c r="D409" s="19"/>
      <c r="E409" s="11"/>
      <c r="F409" s="11"/>
      <c r="G409" s="11"/>
      <c r="H409" s="11"/>
      <c r="I409" s="11"/>
      <c r="J409" s="11"/>
      <c r="K409" s="134"/>
      <c r="L409" s="134"/>
      <c r="M409" s="134"/>
    </row>
    <row r="410" spans="2:13" ht="12.75" customHeight="1">
      <c r="B410" s="39"/>
      <c r="C410" s="11"/>
      <c r="D410" s="19"/>
      <c r="E410" s="11"/>
      <c r="F410" s="11"/>
      <c r="G410" s="11"/>
      <c r="H410" s="11"/>
      <c r="I410" s="11"/>
      <c r="J410" s="11"/>
      <c r="K410" s="134"/>
      <c r="L410" s="134"/>
      <c r="M410" s="134"/>
    </row>
    <row r="411" spans="2:13" ht="12.75" customHeight="1">
      <c r="B411" s="39"/>
      <c r="C411" s="11"/>
      <c r="D411" s="19"/>
      <c r="E411" s="11"/>
      <c r="F411" s="11"/>
      <c r="G411" s="11"/>
      <c r="H411" s="11"/>
      <c r="I411" s="11"/>
      <c r="J411" s="11"/>
      <c r="K411" s="134"/>
      <c r="L411" s="134"/>
      <c r="M411" s="134"/>
    </row>
    <row r="412" spans="2:13" ht="12.75" customHeight="1">
      <c r="B412" s="39"/>
      <c r="C412" s="11"/>
      <c r="D412" s="19"/>
      <c r="E412" s="11"/>
      <c r="F412" s="11"/>
      <c r="G412" s="11"/>
      <c r="H412" s="11"/>
      <c r="I412" s="11"/>
      <c r="J412" s="11"/>
      <c r="K412" s="134"/>
      <c r="L412" s="134"/>
      <c r="M412" s="134"/>
    </row>
    <row r="413" spans="2:13" ht="12.75" customHeight="1">
      <c r="B413" s="39"/>
      <c r="C413" s="11"/>
      <c r="D413" s="19"/>
      <c r="E413" s="11"/>
      <c r="F413" s="11"/>
      <c r="G413" s="11"/>
      <c r="H413" s="11"/>
      <c r="I413" s="11"/>
      <c r="J413" s="11"/>
      <c r="K413" s="134"/>
      <c r="L413" s="134"/>
      <c r="M413" s="134"/>
    </row>
    <row r="414" spans="2:13" ht="12.75" customHeight="1">
      <c r="B414" s="39"/>
      <c r="C414" s="11"/>
      <c r="D414" s="19"/>
      <c r="E414" s="11"/>
      <c r="F414" s="11"/>
      <c r="G414" s="11"/>
      <c r="H414" s="11"/>
      <c r="I414" s="11"/>
      <c r="J414" s="11"/>
      <c r="K414" s="134"/>
      <c r="L414" s="134"/>
      <c r="M414" s="134"/>
    </row>
    <row r="415" spans="2:13" ht="12.75" customHeight="1">
      <c r="B415" s="39"/>
      <c r="C415" s="11"/>
      <c r="D415" s="19"/>
      <c r="E415" s="11"/>
      <c r="F415" s="11"/>
      <c r="G415" s="11"/>
      <c r="H415" s="11"/>
      <c r="I415" s="11"/>
      <c r="J415" s="11"/>
      <c r="K415" s="134"/>
      <c r="L415" s="134"/>
      <c r="M415" s="134"/>
    </row>
    <row r="416" spans="2:13" ht="12.75" customHeight="1">
      <c r="B416" s="39"/>
      <c r="C416" s="11"/>
      <c r="D416" s="19"/>
      <c r="E416" s="11"/>
      <c r="F416" s="11"/>
      <c r="G416" s="11"/>
      <c r="H416" s="11"/>
      <c r="I416" s="11"/>
      <c r="J416" s="11"/>
      <c r="K416" s="134"/>
      <c r="L416" s="134"/>
      <c r="M416" s="134"/>
    </row>
    <row r="417" spans="2:13" ht="12.75" customHeight="1">
      <c r="B417" s="39"/>
      <c r="C417" s="11"/>
      <c r="D417" s="19"/>
      <c r="E417" s="11"/>
      <c r="F417" s="11"/>
      <c r="G417" s="11"/>
      <c r="H417" s="11"/>
      <c r="I417" s="11"/>
      <c r="J417" s="11"/>
      <c r="K417" s="134"/>
      <c r="L417" s="134"/>
      <c r="M417" s="134"/>
    </row>
    <row r="418" spans="2:13" ht="12.75" customHeight="1">
      <c r="B418" s="39"/>
      <c r="C418" s="11"/>
      <c r="D418" s="19"/>
      <c r="E418" s="11"/>
      <c r="F418" s="11"/>
      <c r="G418" s="11"/>
      <c r="H418" s="11"/>
      <c r="I418" s="11"/>
      <c r="J418" s="11"/>
      <c r="K418" s="134"/>
      <c r="L418" s="134"/>
      <c r="M418" s="134"/>
    </row>
    <row r="419" spans="2:13" ht="12.75" customHeight="1">
      <c r="B419" s="39"/>
      <c r="C419" s="11"/>
      <c r="D419" s="19"/>
      <c r="E419" s="11"/>
      <c r="F419" s="11"/>
      <c r="G419" s="11"/>
      <c r="H419" s="11"/>
      <c r="I419" s="11"/>
      <c r="J419" s="11"/>
      <c r="K419" s="134"/>
      <c r="L419" s="134"/>
      <c r="M419" s="134"/>
    </row>
    <row r="420" spans="2:13" ht="12.75" customHeight="1">
      <c r="B420" s="39"/>
      <c r="C420" s="11"/>
      <c r="D420" s="19"/>
      <c r="E420" s="11"/>
      <c r="F420" s="11"/>
      <c r="G420" s="11"/>
      <c r="H420" s="11"/>
      <c r="I420" s="11"/>
      <c r="J420" s="11"/>
      <c r="K420" s="134"/>
      <c r="L420" s="134"/>
      <c r="M420" s="134"/>
    </row>
    <row r="421" spans="2:13" ht="12.75" customHeight="1">
      <c r="B421" s="39"/>
      <c r="C421" s="11"/>
      <c r="D421" s="19"/>
      <c r="E421" s="11"/>
      <c r="F421" s="11"/>
      <c r="G421" s="11"/>
      <c r="H421" s="11"/>
      <c r="I421" s="11"/>
      <c r="J421" s="11"/>
      <c r="K421" s="134"/>
      <c r="L421" s="134"/>
      <c r="M421" s="134"/>
    </row>
    <row r="422" spans="2:13" ht="12.75" customHeight="1">
      <c r="B422" s="39"/>
      <c r="C422" s="11"/>
      <c r="D422" s="19"/>
      <c r="E422" s="11"/>
      <c r="F422" s="11"/>
      <c r="G422" s="11"/>
      <c r="H422" s="11"/>
      <c r="I422" s="11"/>
      <c r="J422" s="11"/>
      <c r="K422" s="134"/>
      <c r="L422" s="134"/>
      <c r="M422" s="134"/>
    </row>
    <row r="423" spans="2:13" ht="12.75" customHeight="1">
      <c r="B423" s="39"/>
      <c r="C423" s="11"/>
      <c r="D423" s="19"/>
      <c r="E423" s="11"/>
      <c r="F423" s="11"/>
      <c r="G423" s="11"/>
      <c r="H423" s="11"/>
      <c r="I423" s="11"/>
      <c r="J423" s="11"/>
      <c r="K423" s="134"/>
      <c r="L423" s="134"/>
      <c r="M423" s="134"/>
    </row>
    <row r="424" spans="2:13" ht="12.75" customHeight="1">
      <c r="B424" s="39"/>
      <c r="C424" s="11"/>
      <c r="D424" s="19"/>
      <c r="E424" s="11"/>
      <c r="F424" s="11"/>
      <c r="G424" s="11"/>
      <c r="H424" s="11"/>
      <c r="I424" s="11"/>
      <c r="J424" s="11"/>
      <c r="K424" s="134"/>
      <c r="L424" s="134"/>
      <c r="M424" s="134"/>
    </row>
    <row r="425" spans="2:13" ht="12.75" customHeight="1">
      <c r="B425" s="39"/>
      <c r="C425" s="11"/>
      <c r="D425" s="19"/>
      <c r="E425" s="11"/>
      <c r="F425" s="11"/>
      <c r="G425" s="11"/>
      <c r="H425" s="11"/>
      <c r="I425" s="11"/>
      <c r="J425" s="11"/>
      <c r="K425" s="134"/>
      <c r="L425" s="134"/>
      <c r="M425" s="134"/>
    </row>
    <row r="426" spans="2:13" ht="12.75" customHeight="1">
      <c r="B426" s="39"/>
      <c r="C426" s="11"/>
      <c r="D426" s="19"/>
      <c r="E426" s="11"/>
      <c r="F426" s="11"/>
      <c r="G426" s="11"/>
      <c r="H426" s="11"/>
      <c r="I426" s="11"/>
      <c r="J426" s="11"/>
      <c r="K426" s="134"/>
      <c r="L426" s="134"/>
      <c r="M426" s="134"/>
    </row>
    <row r="427" spans="2:13" ht="12.75" customHeight="1">
      <c r="B427" s="39"/>
      <c r="C427" s="11"/>
      <c r="D427" s="19"/>
      <c r="E427" s="11"/>
      <c r="F427" s="11"/>
      <c r="G427" s="11"/>
      <c r="H427" s="11"/>
      <c r="I427" s="11"/>
      <c r="J427" s="11"/>
      <c r="K427" s="134"/>
      <c r="L427" s="134"/>
      <c r="M427" s="134"/>
    </row>
    <row r="428" spans="2:13" ht="12.75" customHeight="1">
      <c r="B428" s="39"/>
      <c r="C428" s="11"/>
      <c r="D428" s="19"/>
      <c r="E428" s="11"/>
      <c r="F428" s="11"/>
      <c r="G428" s="11"/>
      <c r="H428" s="11"/>
      <c r="I428" s="11"/>
      <c r="J428" s="11"/>
      <c r="K428" s="134"/>
      <c r="L428" s="134"/>
      <c r="M428" s="134"/>
    </row>
    <row r="429" spans="2:13" ht="12.75" customHeight="1">
      <c r="B429" s="39"/>
      <c r="C429" s="11"/>
      <c r="D429" s="19"/>
      <c r="E429" s="11"/>
      <c r="F429" s="11"/>
      <c r="G429" s="11"/>
      <c r="H429" s="11"/>
      <c r="I429" s="11"/>
      <c r="J429" s="11"/>
      <c r="K429" s="134"/>
      <c r="L429" s="134"/>
      <c r="M429" s="134"/>
    </row>
    <row r="430" spans="2:13" ht="12.75" customHeight="1">
      <c r="B430" s="39"/>
      <c r="C430" s="11"/>
      <c r="D430" s="19"/>
      <c r="E430" s="11"/>
      <c r="F430" s="11"/>
      <c r="G430" s="11"/>
      <c r="H430" s="11"/>
      <c r="I430" s="11"/>
      <c r="J430" s="11"/>
      <c r="K430" s="134"/>
      <c r="L430" s="134"/>
      <c r="M430" s="134"/>
    </row>
    <row r="431" spans="2:13" ht="12.75" customHeight="1">
      <c r="B431" s="39"/>
      <c r="C431" s="11"/>
      <c r="D431" s="19"/>
      <c r="E431" s="11"/>
      <c r="F431" s="11"/>
      <c r="G431" s="11"/>
      <c r="H431" s="11"/>
      <c r="I431" s="11"/>
      <c r="J431" s="11"/>
      <c r="K431" s="134"/>
      <c r="L431" s="134"/>
      <c r="M431" s="134"/>
    </row>
    <row r="432" spans="2:13" ht="12.75" customHeight="1">
      <c r="B432" s="39"/>
      <c r="C432" s="11"/>
      <c r="D432" s="19"/>
      <c r="E432" s="11"/>
      <c r="F432" s="11"/>
      <c r="G432" s="11"/>
      <c r="H432" s="11"/>
      <c r="I432" s="11"/>
      <c r="J432" s="11"/>
      <c r="K432" s="134"/>
      <c r="L432" s="134"/>
      <c r="M432" s="134"/>
    </row>
    <row r="433" spans="2:13" ht="12.75" customHeight="1">
      <c r="B433" s="39"/>
      <c r="C433" s="11"/>
      <c r="D433" s="19"/>
      <c r="E433" s="11"/>
      <c r="F433" s="11"/>
      <c r="G433" s="11"/>
      <c r="H433" s="11"/>
      <c r="I433" s="11"/>
      <c r="J433" s="11"/>
      <c r="K433" s="134"/>
      <c r="L433" s="134"/>
      <c r="M433" s="134"/>
    </row>
    <row r="434" spans="2:13" ht="12.75" customHeight="1">
      <c r="B434" s="39"/>
      <c r="C434" s="11"/>
      <c r="D434" s="19"/>
      <c r="E434" s="11"/>
      <c r="F434" s="11"/>
      <c r="G434" s="11"/>
      <c r="H434" s="11"/>
      <c r="I434" s="11"/>
      <c r="J434" s="11"/>
      <c r="K434" s="134"/>
      <c r="L434" s="134"/>
      <c r="M434" s="134"/>
    </row>
    <row r="435" spans="2:13" ht="12.75" customHeight="1">
      <c r="B435" s="39"/>
      <c r="C435" s="11"/>
      <c r="D435" s="19"/>
      <c r="E435" s="11"/>
      <c r="F435" s="11"/>
      <c r="G435" s="11"/>
      <c r="H435" s="11"/>
      <c r="I435" s="11"/>
      <c r="J435" s="11"/>
      <c r="K435" s="134"/>
      <c r="L435" s="134"/>
      <c r="M435" s="134"/>
    </row>
    <row r="436" spans="2:13" ht="12.75" customHeight="1">
      <c r="B436" s="39"/>
      <c r="C436" s="11"/>
      <c r="D436" s="19"/>
      <c r="E436" s="11"/>
      <c r="F436" s="11"/>
      <c r="G436" s="11"/>
      <c r="H436" s="11"/>
      <c r="I436" s="11"/>
      <c r="J436" s="11"/>
      <c r="K436" s="134"/>
      <c r="L436" s="134"/>
      <c r="M436" s="134"/>
    </row>
    <row r="437" spans="2:13" ht="12.75" customHeight="1">
      <c r="B437" s="39"/>
      <c r="C437" s="11"/>
      <c r="D437" s="19"/>
      <c r="E437" s="11"/>
      <c r="F437" s="11"/>
      <c r="G437" s="11"/>
      <c r="H437" s="11"/>
      <c r="I437" s="11"/>
      <c r="J437" s="11"/>
      <c r="K437" s="134"/>
      <c r="L437" s="134"/>
      <c r="M437" s="134"/>
    </row>
    <row r="438" spans="2:13" ht="12.75" customHeight="1">
      <c r="B438" s="39"/>
      <c r="C438" s="11"/>
      <c r="D438" s="19"/>
      <c r="E438" s="11"/>
      <c r="F438" s="11"/>
      <c r="G438" s="11"/>
      <c r="H438" s="11"/>
      <c r="I438" s="11"/>
      <c r="J438" s="11"/>
      <c r="K438" s="134"/>
      <c r="L438" s="134"/>
      <c r="M438" s="134"/>
    </row>
    <row r="439" spans="2:13" ht="12.75" customHeight="1">
      <c r="B439" s="39"/>
      <c r="C439" s="11"/>
      <c r="D439" s="19"/>
      <c r="E439" s="11"/>
      <c r="F439" s="11"/>
      <c r="G439" s="11"/>
      <c r="H439" s="11"/>
      <c r="I439" s="11"/>
      <c r="J439" s="11"/>
      <c r="K439" s="134"/>
      <c r="L439" s="134"/>
      <c r="M439" s="134"/>
    </row>
    <row r="440" spans="2:13" ht="12.75" customHeight="1">
      <c r="B440" s="39"/>
      <c r="C440" s="11"/>
      <c r="D440" s="19"/>
      <c r="E440" s="11"/>
      <c r="F440" s="11"/>
      <c r="G440" s="11"/>
      <c r="H440" s="11"/>
      <c r="I440" s="11"/>
      <c r="J440" s="11"/>
      <c r="K440" s="134"/>
      <c r="L440" s="134"/>
      <c r="M440" s="134"/>
    </row>
    <row r="441" spans="2:13" ht="12.75" customHeight="1">
      <c r="B441" s="39"/>
      <c r="C441" s="11"/>
      <c r="D441" s="19"/>
      <c r="E441" s="11"/>
      <c r="F441" s="11"/>
      <c r="G441" s="11"/>
      <c r="H441" s="11"/>
      <c r="I441" s="11"/>
      <c r="J441" s="11"/>
      <c r="K441" s="134"/>
      <c r="L441" s="134"/>
      <c r="M441" s="134"/>
    </row>
    <row r="442" spans="2:13" ht="12.75" customHeight="1">
      <c r="B442" s="39"/>
      <c r="C442" s="11"/>
      <c r="D442" s="19"/>
      <c r="E442" s="11"/>
      <c r="F442" s="11"/>
      <c r="G442" s="11"/>
      <c r="H442" s="11"/>
      <c r="I442" s="11"/>
      <c r="J442" s="11"/>
      <c r="K442" s="134"/>
      <c r="L442" s="134"/>
      <c r="M442" s="134"/>
    </row>
    <row r="443" spans="2:13" ht="12.75" customHeight="1">
      <c r="B443" s="39"/>
      <c r="C443" s="11"/>
      <c r="D443" s="19"/>
      <c r="E443" s="11"/>
      <c r="F443" s="11"/>
      <c r="G443" s="11"/>
      <c r="H443" s="11"/>
      <c r="I443" s="11"/>
      <c r="J443" s="11"/>
      <c r="K443" s="134"/>
      <c r="L443" s="134"/>
      <c r="M443" s="134"/>
    </row>
    <row r="444" spans="2:13" ht="12.75" customHeight="1">
      <c r="B444" s="39"/>
      <c r="C444" s="11"/>
      <c r="D444" s="19"/>
      <c r="E444" s="11"/>
      <c r="F444" s="11"/>
      <c r="G444" s="11"/>
      <c r="H444" s="11"/>
      <c r="I444" s="11"/>
      <c r="J444" s="11"/>
      <c r="K444" s="134"/>
      <c r="L444" s="134"/>
      <c r="M444" s="134"/>
    </row>
    <row r="445" spans="2:13" ht="12.75" customHeight="1">
      <c r="B445" s="39"/>
      <c r="C445" s="11"/>
      <c r="D445" s="19"/>
      <c r="E445" s="11"/>
      <c r="F445" s="11"/>
      <c r="G445" s="11"/>
      <c r="H445" s="11"/>
      <c r="I445" s="11"/>
      <c r="J445" s="11"/>
      <c r="K445" s="134"/>
      <c r="L445" s="134"/>
      <c r="M445" s="134"/>
    </row>
    <row r="446" spans="2:13" ht="12.75" customHeight="1">
      <c r="B446" s="39"/>
      <c r="C446" s="11"/>
      <c r="D446" s="19"/>
      <c r="E446" s="11"/>
      <c r="F446" s="11"/>
      <c r="G446" s="11"/>
      <c r="H446" s="11"/>
      <c r="I446" s="11"/>
      <c r="J446" s="11"/>
      <c r="K446" s="134"/>
      <c r="L446" s="134"/>
      <c r="M446" s="134"/>
    </row>
    <row r="447" spans="2:13" ht="12.75" customHeight="1">
      <c r="B447" s="39"/>
      <c r="C447" s="11"/>
      <c r="D447" s="19"/>
      <c r="E447" s="11"/>
      <c r="F447" s="11"/>
      <c r="G447" s="11"/>
      <c r="H447" s="11"/>
      <c r="I447" s="11"/>
      <c r="J447" s="11"/>
      <c r="K447" s="134"/>
      <c r="L447" s="134"/>
      <c r="M447" s="134"/>
    </row>
    <row r="448" spans="2:13" ht="12.75" customHeight="1">
      <c r="B448" s="39"/>
      <c r="C448" s="11"/>
      <c r="D448" s="19"/>
      <c r="E448" s="11"/>
      <c r="F448" s="11"/>
      <c r="G448" s="11"/>
      <c r="H448" s="11"/>
      <c r="I448" s="11"/>
      <c r="J448" s="11"/>
      <c r="K448" s="134"/>
      <c r="L448" s="134"/>
      <c r="M448" s="134"/>
    </row>
    <row r="449" spans="2:13" ht="12.75" customHeight="1">
      <c r="B449" s="39"/>
      <c r="C449" s="11"/>
      <c r="D449" s="19"/>
      <c r="E449" s="11"/>
      <c r="F449" s="11"/>
      <c r="G449" s="11"/>
      <c r="H449" s="11"/>
      <c r="I449" s="11"/>
      <c r="J449" s="11"/>
      <c r="K449" s="134"/>
      <c r="L449" s="134"/>
      <c r="M449" s="134"/>
    </row>
    <row r="450" spans="2:13" ht="12.75" customHeight="1">
      <c r="B450" s="39"/>
      <c r="C450" s="11"/>
      <c r="D450" s="19"/>
      <c r="E450" s="11"/>
      <c r="F450" s="11"/>
      <c r="G450" s="11"/>
      <c r="H450" s="11"/>
      <c r="I450" s="11"/>
      <c r="J450" s="11"/>
      <c r="K450" s="134"/>
      <c r="L450" s="134"/>
      <c r="M450" s="134"/>
    </row>
    <row r="451" spans="2:13" ht="12.75" customHeight="1">
      <c r="B451" s="39"/>
      <c r="C451" s="11"/>
      <c r="D451" s="19"/>
      <c r="E451" s="11"/>
      <c r="F451" s="11"/>
      <c r="G451" s="11"/>
      <c r="H451" s="11"/>
      <c r="I451" s="11"/>
      <c r="J451" s="11"/>
      <c r="K451" s="134"/>
      <c r="L451" s="134"/>
      <c r="M451" s="134"/>
    </row>
    <row r="452" spans="2:13" ht="12.75" customHeight="1">
      <c r="B452" s="39"/>
      <c r="C452" s="11"/>
      <c r="D452" s="19"/>
      <c r="E452" s="11"/>
      <c r="F452" s="11"/>
      <c r="G452" s="11"/>
      <c r="H452" s="11"/>
      <c r="I452" s="11"/>
      <c r="J452" s="11"/>
      <c r="K452" s="134"/>
      <c r="L452" s="134"/>
      <c r="M452" s="134"/>
    </row>
    <row r="453" spans="2:13" ht="12.75" customHeight="1">
      <c r="B453" s="39"/>
      <c r="C453" s="11"/>
      <c r="D453" s="19"/>
      <c r="E453" s="11"/>
      <c r="F453" s="11"/>
      <c r="G453" s="11"/>
      <c r="H453" s="11"/>
      <c r="I453" s="11"/>
      <c r="J453" s="11"/>
      <c r="K453" s="134"/>
      <c r="L453" s="134"/>
      <c r="M453" s="134"/>
    </row>
    <row r="454" spans="2:13" ht="12.75" customHeight="1">
      <c r="B454" s="39"/>
      <c r="C454" s="11"/>
      <c r="D454" s="19"/>
      <c r="E454" s="11"/>
      <c r="F454" s="11"/>
      <c r="G454" s="11"/>
      <c r="H454" s="11"/>
      <c r="I454" s="11"/>
      <c r="J454" s="11"/>
      <c r="K454" s="134"/>
      <c r="L454" s="134"/>
      <c r="M454" s="134"/>
    </row>
    <row r="455" spans="2:13" ht="12.75" customHeight="1">
      <c r="B455" s="39"/>
      <c r="C455" s="11"/>
      <c r="D455" s="19"/>
      <c r="E455" s="11"/>
      <c r="F455" s="11"/>
      <c r="G455" s="11"/>
      <c r="H455" s="11"/>
      <c r="I455" s="11"/>
      <c r="J455" s="11"/>
      <c r="K455" s="134"/>
      <c r="L455" s="134"/>
      <c r="M455" s="134"/>
    </row>
    <row r="456" spans="2:13" ht="12.75" customHeight="1">
      <c r="B456" s="39"/>
      <c r="C456" s="11"/>
      <c r="D456" s="19"/>
      <c r="E456" s="11"/>
      <c r="F456" s="11"/>
      <c r="G456" s="11"/>
      <c r="H456" s="11"/>
      <c r="I456" s="11"/>
      <c r="J456" s="11"/>
      <c r="K456" s="134"/>
      <c r="L456" s="134"/>
      <c r="M456" s="134"/>
    </row>
    <row r="457" spans="2:13" ht="12.75" customHeight="1">
      <c r="B457" s="39"/>
      <c r="C457" s="11"/>
      <c r="D457" s="19"/>
      <c r="E457" s="11"/>
      <c r="F457" s="11"/>
      <c r="G457" s="11"/>
      <c r="H457" s="11"/>
      <c r="I457" s="11"/>
      <c r="J457" s="11"/>
      <c r="K457" s="134"/>
      <c r="L457" s="134"/>
      <c r="M457" s="134"/>
    </row>
    <row r="458" spans="2:13" ht="12.75" customHeight="1">
      <c r="B458" s="39"/>
      <c r="C458" s="11"/>
      <c r="D458" s="19"/>
      <c r="E458" s="11"/>
      <c r="F458" s="11"/>
      <c r="G458" s="11"/>
      <c r="H458" s="11"/>
      <c r="I458" s="11"/>
      <c r="J458" s="11"/>
      <c r="K458" s="134"/>
      <c r="L458" s="134"/>
      <c r="M458" s="134"/>
    </row>
    <row r="459" spans="2:13" ht="12.75" customHeight="1">
      <c r="B459" s="39"/>
      <c r="C459" s="11"/>
      <c r="D459" s="19"/>
      <c r="E459" s="11"/>
      <c r="F459" s="11"/>
      <c r="G459" s="11"/>
      <c r="H459" s="11"/>
      <c r="I459" s="11"/>
      <c r="J459" s="11"/>
      <c r="K459" s="134"/>
      <c r="L459" s="134"/>
      <c r="M459" s="134"/>
    </row>
    <row r="460" spans="2:13" ht="12.75" customHeight="1">
      <c r="B460" s="39"/>
      <c r="C460" s="11"/>
      <c r="D460" s="19"/>
      <c r="E460" s="11"/>
      <c r="F460" s="11"/>
      <c r="G460" s="11"/>
      <c r="H460" s="11"/>
      <c r="I460" s="11"/>
      <c r="J460" s="11"/>
      <c r="K460" s="134"/>
      <c r="L460" s="134"/>
      <c r="M460" s="134"/>
    </row>
    <row r="461" spans="2:13" ht="12.75" customHeight="1">
      <c r="B461" s="39"/>
      <c r="C461" s="11"/>
      <c r="D461" s="19"/>
      <c r="E461" s="11"/>
      <c r="F461" s="11"/>
      <c r="G461" s="11"/>
      <c r="H461" s="11"/>
      <c r="I461" s="11"/>
      <c r="J461" s="11"/>
      <c r="K461" s="134"/>
      <c r="L461" s="134"/>
      <c r="M461" s="134"/>
    </row>
    <row r="462" spans="2:13" ht="12.75" customHeight="1">
      <c r="B462" s="39"/>
      <c r="C462" s="11"/>
      <c r="D462" s="19"/>
      <c r="E462" s="11"/>
      <c r="F462" s="11"/>
      <c r="G462" s="11"/>
      <c r="H462" s="11"/>
      <c r="I462" s="11"/>
      <c r="J462" s="11"/>
      <c r="K462" s="134"/>
      <c r="L462" s="134"/>
      <c r="M462" s="134"/>
    </row>
    <row r="463" spans="2:13" ht="12.75" customHeight="1">
      <c r="B463" s="39"/>
      <c r="C463" s="11"/>
      <c r="D463" s="19"/>
      <c r="E463" s="11"/>
      <c r="F463" s="11"/>
      <c r="G463" s="11"/>
      <c r="H463" s="11"/>
      <c r="I463" s="11"/>
      <c r="J463" s="11"/>
      <c r="K463" s="134"/>
      <c r="L463" s="134"/>
      <c r="M463" s="134"/>
    </row>
    <row r="464" spans="2:13" ht="12.75" customHeight="1">
      <c r="B464" s="39"/>
      <c r="C464" s="11"/>
      <c r="D464" s="19"/>
      <c r="E464" s="11"/>
      <c r="F464" s="11"/>
      <c r="G464" s="11"/>
      <c r="H464" s="11"/>
      <c r="I464" s="11"/>
      <c r="J464" s="11"/>
      <c r="K464" s="134"/>
      <c r="L464" s="134"/>
      <c r="M464" s="134"/>
    </row>
    <row r="465" spans="2:13" ht="12.75" customHeight="1">
      <c r="B465" s="39"/>
      <c r="C465" s="11"/>
      <c r="D465" s="19"/>
      <c r="E465" s="11"/>
      <c r="F465" s="11"/>
      <c r="G465" s="11"/>
      <c r="H465" s="11"/>
      <c r="I465" s="11"/>
      <c r="J465" s="11"/>
      <c r="K465" s="134"/>
      <c r="L465" s="134"/>
      <c r="M465" s="134"/>
    </row>
    <row r="466" spans="2:13" ht="12.75" customHeight="1">
      <c r="B466" s="39"/>
      <c r="C466" s="11"/>
      <c r="D466" s="19"/>
      <c r="E466" s="11"/>
      <c r="F466" s="11"/>
      <c r="G466" s="11"/>
      <c r="H466" s="11"/>
      <c r="I466" s="11"/>
      <c r="J466" s="11"/>
      <c r="K466" s="134"/>
      <c r="L466" s="134"/>
      <c r="M466" s="134"/>
    </row>
    <row r="467" spans="2:13" ht="12.75" customHeight="1">
      <c r="B467" s="39"/>
      <c r="C467" s="11"/>
      <c r="D467" s="19"/>
      <c r="E467" s="11"/>
      <c r="F467" s="11"/>
      <c r="G467" s="11"/>
      <c r="H467" s="11"/>
      <c r="I467" s="11"/>
      <c r="J467" s="11"/>
      <c r="K467" s="134"/>
      <c r="L467" s="134"/>
      <c r="M467" s="134"/>
    </row>
    <row r="468" spans="2:13" ht="12.75" customHeight="1">
      <c r="B468" s="39"/>
      <c r="C468" s="11"/>
      <c r="D468" s="19"/>
      <c r="E468" s="11"/>
      <c r="F468" s="11"/>
      <c r="G468" s="11"/>
      <c r="H468" s="11"/>
      <c r="I468" s="11"/>
      <c r="J468" s="11"/>
      <c r="K468" s="134"/>
      <c r="L468" s="134"/>
      <c r="M468" s="134"/>
    </row>
    <row r="469" spans="2:13" ht="12.75" customHeight="1">
      <c r="B469" s="39"/>
      <c r="C469" s="11"/>
      <c r="D469" s="19"/>
      <c r="E469" s="11"/>
      <c r="F469" s="11"/>
      <c r="G469" s="11"/>
      <c r="H469" s="11"/>
      <c r="I469" s="11"/>
      <c r="J469" s="11"/>
      <c r="K469" s="134"/>
      <c r="L469" s="134"/>
      <c r="M469" s="134"/>
    </row>
    <row r="470" spans="2:13" ht="12.75" customHeight="1">
      <c r="B470" s="39"/>
      <c r="C470" s="11"/>
      <c r="D470" s="19"/>
      <c r="E470" s="11"/>
      <c r="F470" s="11"/>
      <c r="G470" s="11"/>
      <c r="H470" s="11"/>
      <c r="I470" s="11"/>
      <c r="J470" s="11"/>
      <c r="K470" s="134"/>
      <c r="L470" s="134"/>
      <c r="M470" s="134"/>
    </row>
    <row r="471" spans="2:13" ht="12.75" customHeight="1">
      <c r="B471" s="39"/>
      <c r="C471" s="11"/>
      <c r="D471" s="19"/>
      <c r="E471" s="11"/>
      <c r="F471" s="11"/>
      <c r="G471" s="11"/>
      <c r="H471" s="11"/>
      <c r="I471" s="11"/>
      <c r="J471" s="11"/>
      <c r="K471" s="134"/>
      <c r="L471" s="134"/>
      <c r="M471" s="134"/>
    </row>
    <row r="472" spans="2:13" ht="12.75" customHeight="1">
      <c r="B472" s="39"/>
      <c r="C472" s="11"/>
      <c r="D472" s="19"/>
      <c r="E472" s="11"/>
      <c r="F472" s="11"/>
      <c r="G472" s="11"/>
      <c r="H472" s="11"/>
      <c r="I472" s="11"/>
      <c r="J472" s="11"/>
      <c r="K472" s="134"/>
      <c r="L472" s="134"/>
      <c r="M472" s="134"/>
    </row>
    <row r="473" spans="2:13" ht="12.75" customHeight="1">
      <c r="B473" s="39"/>
      <c r="C473" s="11"/>
      <c r="D473" s="19"/>
      <c r="E473" s="11"/>
      <c r="F473" s="11"/>
      <c r="G473" s="11"/>
      <c r="H473" s="11"/>
      <c r="I473" s="11"/>
      <c r="J473" s="11"/>
      <c r="K473" s="134"/>
      <c r="L473" s="134"/>
      <c r="M473" s="134"/>
    </row>
    <row r="474" spans="2:13" ht="12.75" customHeight="1">
      <c r="B474" s="39"/>
      <c r="C474" s="11"/>
      <c r="D474" s="19"/>
      <c r="E474" s="11"/>
      <c r="F474" s="11"/>
      <c r="G474" s="11"/>
      <c r="H474" s="11"/>
      <c r="I474" s="11"/>
      <c r="J474" s="11"/>
      <c r="K474" s="134"/>
      <c r="L474" s="134"/>
      <c r="M474" s="134"/>
    </row>
    <row r="475" spans="2:13" ht="12.75" customHeight="1">
      <c r="B475" s="39"/>
      <c r="C475" s="11"/>
      <c r="D475" s="19"/>
      <c r="E475" s="11"/>
      <c r="F475" s="11"/>
      <c r="G475" s="11"/>
      <c r="H475" s="11"/>
      <c r="I475" s="11"/>
      <c r="J475" s="11"/>
      <c r="K475" s="134"/>
      <c r="L475" s="134"/>
      <c r="M475" s="134"/>
    </row>
    <row r="476" spans="2:13" ht="12.75" customHeight="1">
      <c r="B476" s="39"/>
      <c r="C476" s="11"/>
      <c r="D476" s="19"/>
      <c r="E476" s="11"/>
      <c r="F476" s="11"/>
      <c r="G476" s="11"/>
      <c r="H476" s="11"/>
      <c r="I476" s="11"/>
      <c r="J476" s="11"/>
      <c r="K476" s="134"/>
      <c r="L476" s="134"/>
      <c r="M476" s="134"/>
    </row>
    <row r="477" spans="2:13" ht="12.75" customHeight="1">
      <c r="B477" s="39"/>
      <c r="C477" s="11"/>
      <c r="D477" s="19"/>
      <c r="E477" s="11"/>
      <c r="F477" s="11"/>
      <c r="G477" s="11"/>
      <c r="H477" s="11"/>
      <c r="I477" s="11"/>
      <c r="J477" s="11"/>
      <c r="K477" s="134"/>
      <c r="L477" s="134"/>
      <c r="M477" s="134"/>
    </row>
    <row r="478" spans="2:13" ht="12.75" customHeight="1">
      <c r="B478" s="39"/>
      <c r="C478" s="11"/>
      <c r="D478" s="19"/>
      <c r="E478" s="11"/>
      <c r="F478" s="11"/>
      <c r="G478" s="11"/>
      <c r="H478" s="11"/>
      <c r="I478" s="11"/>
      <c r="J478" s="11"/>
      <c r="K478" s="134"/>
      <c r="L478" s="134"/>
      <c r="M478" s="134"/>
    </row>
    <row r="479" spans="2:13" ht="12.75" customHeight="1">
      <c r="B479" s="39"/>
      <c r="C479" s="11"/>
      <c r="D479" s="19"/>
      <c r="E479" s="11"/>
      <c r="F479" s="11"/>
      <c r="G479" s="11"/>
      <c r="H479" s="11"/>
      <c r="I479" s="11"/>
      <c r="J479" s="11"/>
      <c r="K479" s="134"/>
      <c r="L479" s="134"/>
      <c r="M479" s="134"/>
    </row>
    <row r="480" spans="2:13" ht="12.75" customHeight="1">
      <c r="B480" s="39"/>
      <c r="C480" s="11"/>
      <c r="D480" s="19"/>
      <c r="E480" s="11"/>
      <c r="F480" s="11"/>
      <c r="G480" s="11"/>
      <c r="H480" s="11"/>
      <c r="I480" s="11"/>
      <c r="J480" s="11"/>
      <c r="K480" s="134"/>
      <c r="L480" s="134"/>
      <c r="M480" s="134"/>
    </row>
    <row r="481" spans="2:13" ht="12.75" customHeight="1">
      <c r="B481" s="39"/>
      <c r="C481" s="11"/>
      <c r="D481" s="19"/>
      <c r="E481" s="11"/>
      <c r="F481" s="11"/>
      <c r="G481" s="11"/>
      <c r="H481" s="11"/>
      <c r="I481" s="11"/>
      <c r="J481" s="11"/>
      <c r="K481" s="134"/>
      <c r="L481" s="134"/>
      <c r="M481" s="134"/>
    </row>
    <row r="482" spans="2:13" ht="12.75" customHeight="1">
      <c r="B482" s="39"/>
      <c r="C482" s="11"/>
      <c r="D482" s="19"/>
      <c r="E482" s="11"/>
      <c r="F482" s="11"/>
      <c r="G482" s="11"/>
      <c r="H482" s="11"/>
      <c r="I482" s="11"/>
      <c r="J482" s="11"/>
      <c r="K482" s="134"/>
      <c r="L482" s="134"/>
      <c r="M482" s="134"/>
    </row>
    <row r="483" spans="2:13" ht="12.75" customHeight="1">
      <c r="B483" s="39"/>
      <c r="C483" s="11"/>
      <c r="D483" s="19"/>
      <c r="E483" s="11"/>
      <c r="F483" s="11"/>
      <c r="G483" s="11"/>
      <c r="H483" s="11"/>
      <c r="I483" s="11"/>
      <c r="J483" s="11"/>
      <c r="K483" s="134"/>
      <c r="L483" s="134"/>
      <c r="M483" s="134"/>
    </row>
    <row r="484" spans="2:13" ht="12.75" customHeight="1">
      <c r="B484" s="39"/>
      <c r="C484" s="11"/>
      <c r="D484" s="19"/>
      <c r="E484" s="11"/>
      <c r="F484" s="11"/>
      <c r="G484" s="11"/>
      <c r="H484" s="11"/>
      <c r="I484" s="11"/>
      <c r="J484" s="11"/>
      <c r="K484" s="134"/>
      <c r="L484" s="134"/>
      <c r="M484" s="134"/>
    </row>
    <row r="485" spans="2:13" ht="12.75" customHeight="1">
      <c r="B485" s="39"/>
      <c r="C485" s="11"/>
      <c r="D485" s="19"/>
      <c r="E485" s="11"/>
      <c r="F485" s="11"/>
      <c r="G485" s="11"/>
      <c r="H485" s="11"/>
      <c r="I485" s="11"/>
      <c r="J485" s="11"/>
      <c r="K485" s="134"/>
      <c r="L485" s="134"/>
      <c r="M485" s="134"/>
    </row>
    <row r="486" spans="2:13" ht="12.75" customHeight="1">
      <c r="B486" s="39"/>
      <c r="C486" s="11"/>
      <c r="D486" s="19"/>
      <c r="E486" s="11"/>
      <c r="F486" s="11"/>
      <c r="G486" s="11"/>
      <c r="H486" s="11"/>
      <c r="I486" s="11"/>
      <c r="J486" s="11"/>
      <c r="K486" s="134"/>
      <c r="L486" s="134"/>
      <c r="M486" s="134"/>
    </row>
    <row r="487" spans="2:13" ht="12.75" customHeight="1">
      <c r="B487" s="39"/>
      <c r="C487" s="11"/>
      <c r="D487" s="19"/>
      <c r="E487" s="11"/>
      <c r="F487" s="11"/>
      <c r="G487" s="11"/>
      <c r="H487" s="11"/>
      <c r="I487" s="11"/>
      <c r="J487" s="11"/>
      <c r="K487" s="134"/>
      <c r="L487" s="134"/>
      <c r="M487" s="134"/>
    </row>
    <row r="488" spans="2:13" ht="12.75" customHeight="1">
      <c r="B488" s="39"/>
      <c r="C488" s="11"/>
      <c r="D488" s="19"/>
      <c r="E488" s="11"/>
      <c r="F488" s="11"/>
      <c r="G488" s="11"/>
      <c r="H488" s="11"/>
      <c r="I488" s="11"/>
      <c r="J488" s="11"/>
      <c r="K488" s="134"/>
      <c r="L488" s="134"/>
      <c r="M488" s="134"/>
    </row>
    <row r="489" spans="2:13" ht="12.75" customHeight="1">
      <c r="B489" s="39"/>
      <c r="C489" s="11"/>
      <c r="D489" s="19"/>
      <c r="E489" s="11"/>
      <c r="F489" s="11"/>
      <c r="G489" s="11"/>
      <c r="H489" s="11"/>
      <c r="I489" s="11"/>
      <c r="J489" s="11"/>
      <c r="K489" s="134"/>
      <c r="L489" s="134"/>
      <c r="M489" s="134"/>
    </row>
    <row r="490" spans="2:13" ht="12.75" customHeight="1">
      <c r="B490" s="39"/>
      <c r="C490" s="11"/>
      <c r="D490" s="19"/>
      <c r="E490" s="11"/>
      <c r="F490" s="11"/>
      <c r="G490" s="11"/>
      <c r="H490" s="11"/>
      <c r="I490" s="11"/>
      <c r="J490" s="11"/>
      <c r="K490" s="134"/>
      <c r="L490" s="134"/>
      <c r="M490" s="134"/>
    </row>
    <row r="491" spans="2:13" ht="12.75" customHeight="1">
      <c r="B491" s="39"/>
      <c r="C491" s="11"/>
      <c r="D491" s="19"/>
      <c r="E491" s="11"/>
      <c r="F491" s="11"/>
      <c r="G491" s="11"/>
      <c r="H491" s="11"/>
      <c r="I491" s="11"/>
      <c r="J491" s="11"/>
      <c r="K491" s="134"/>
      <c r="L491" s="134"/>
      <c r="M491" s="134"/>
    </row>
    <row r="492" spans="2:13" ht="12.75" customHeight="1">
      <c r="B492" s="39"/>
      <c r="C492" s="11"/>
      <c r="D492" s="19"/>
      <c r="E492" s="11"/>
      <c r="F492" s="11"/>
      <c r="G492" s="11"/>
      <c r="H492" s="11"/>
      <c r="I492" s="11"/>
      <c r="J492" s="11"/>
      <c r="K492" s="134"/>
      <c r="L492" s="134"/>
      <c r="M492" s="134"/>
    </row>
    <row r="493" spans="2:13" ht="12.75" customHeight="1">
      <c r="B493" s="39"/>
      <c r="C493" s="11"/>
      <c r="D493" s="19"/>
      <c r="E493" s="11"/>
      <c r="F493" s="11"/>
      <c r="G493" s="11"/>
      <c r="H493" s="11"/>
      <c r="I493" s="11"/>
      <c r="J493" s="11"/>
      <c r="K493" s="134"/>
      <c r="L493" s="134"/>
      <c r="M493" s="134"/>
    </row>
    <row r="494" spans="2:13" ht="12.75" customHeight="1">
      <c r="B494" s="39"/>
      <c r="C494" s="11"/>
      <c r="D494" s="19"/>
      <c r="E494" s="11"/>
      <c r="F494" s="11"/>
      <c r="G494" s="11"/>
      <c r="H494" s="11"/>
      <c r="I494" s="11"/>
      <c r="J494" s="11"/>
      <c r="K494" s="134"/>
      <c r="L494" s="134"/>
      <c r="M494" s="134"/>
    </row>
    <row r="495" spans="2:13" ht="12.75" customHeight="1">
      <c r="B495" s="39"/>
      <c r="C495" s="11"/>
      <c r="D495" s="19"/>
      <c r="E495" s="11"/>
      <c r="F495" s="11"/>
      <c r="G495" s="11"/>
      <c r="H495" s="11"/>
      <c r="I495" s="11"/>
      <c r="J495" s="11"/>
      <c r="K495" s="134"/>
      <c r="L495" s="134"/>
      <c r="M495" s="134"/>
    </row>
    <row r="496" spans="2:13" ht="12.75" customHeight="1">
      <c r="B496" s="39"/>
      <c r="C496" s="11"/>
      <c r="D496" s="19"/>
      <c r="E496" s="11"/>
      <c r="F496" s="11"/>
      <c r="G496" s="11"/>
      <c r="H496" s="11"/>
      <c r="I496" s="11"/>
      <c r="J496" s="11"/>
      <c r="K496" s="134"/>
      <c r="L496" s="134"/>
      <c r="M496" s="134"/>
    </row>
    <row r="497" spans="2:13" ht="12.75" customHeight="1">
      <c r="B497" s="39"/>
      <c r="C497" s="11"/>
      <c r="D497" s="19"/>
      <c r="E497" s="11"/>
      <c r="F497" s="11"/>
      <c r="G497" s="11"/>
      <c r="H497" s="11"/>
      <c r="I497" s="11"/>
      <c r="J497" s="11"/>
      <c r="K497" s="134"/>
      <c r="L497" s="134"/>
      <c r="M497" s="134"/>
    </row>
    <row r="498" spans="2:13" ht="12.75" customHeight="1">
      <c r="B498" s="39"/>
      <c r="C498" s="11"/>
      <c r="D498" s="19"/>
      <c r="E498" s="11"/>
      <c r="F498" s="11"/>
      <c r="G498" s="11"/>
      <c r="H498" s="11"/>
      <c r="I498" s="11"/>
      <c r="J498" s="11"/>
      <c r="K498" s="134"/>
      <c r="L498" s="134"/>
      <c r="M498" s="134"/>
    </row>
    <row r="499" spans="2:13" ht="12.75" customHeight="1">
      <c r="B499" s="39"/>
      <c r="C499" s="11"/>
      <c r="D499" s="19"/>
      <c r="E499" s="11"/>
      <c r="F499" s="11"/>
      <c r="G499" s="11"/>
      <c r="H499" s="11"/>
      <c r="I499" s="11"/>
      <c r="J499" s="11"/>
      <c r="K499" s="134"/>
      <c r="L499" s="134"/>
      <c r="M499" s="134"/>
    </row>
    <row r="500" spans="2:13" ht="12.75" customHeight="1">
      <c r="B500" s="39"/>
      <c r="C500" s="11"/>
      <c r="D500" s="19"/>
      <c r="E500" s="11"/>
      <c r="F500" s="11"/>
      <c r="G500" s="11"/>
      <c r="H500" s="11"/>
      <c r="I500" s="11"/>
      <c r="J500" s="11"/>
      <c r="K500" s="134"/>
      <c r="L500" s="134"/>
      <c r="M500" s="134"/>
    </row>
    <row r="501" spans="2:13" ht="12.75" customHeight="1">
      <c r="B501" s="39"/>
      <c r="C501" s="11"/>
      <c r="D501" s="19"/>
      <c r="E501" s="11"/>
      <c r="F501" s="11"/>
      <c r="G501" s="11"/>
      <c r="H501" s="11"/>
      <c r="I501" s="11"/>
      <c r="J501" s="11"/>
      <c r="K501" s="134"/>
      <c r="L501" s="134"/>
      <c r="M501" s="134"/>
    </row>
    <row r="502" spans="2:13" ht="12.75" customHeight="1">
      <c r="B502" s="39"/>
      <c r="C502" s="11"/>
      <c r="D502" s="19"/>
      <c r="E502" s="11"/>
      <c r="F502" s="11"/>
      <c r="G502" s="11"/>
      <c r="H502" s="11"/>
      <c r="I502" s="11"/>
      <c r="J502" s="11"/>
      <c r="K502" s="134"/>
      <c r="L502" s="134"/>
      <c r="M502" s="134"/>
    </row>
    <row r="503" spans="2:13" ht="12.75" customHeight="1">
      <c r="B503" s="39"/>
      <c r="C503" s="11"/>
      <c r="D503" s="19"/>
      <c r="E503" s="11"/>
      <c r="F503" s="11"/>
      <c r="G503" s="11"/>
      <c r="H503" s="11"/>
      <c r="I503" s="11"/>
      <c r="J503" s="11"/>
      <c r="K503" s="134"/>
      <c r="L503" s="134"/>
      <c r="M503" s="134"/>
    </row>
    <row r="504" spans="2:13" ht="12.75" customHeight="1">
      <c r="B504" s="39"/>
      <c r="C504" s="11"/>
      <c r="D504" s="19"/>
      <c r="E504" s="11"/>
      <c r="F504" s="11"/>
      <c r="G504" s="11"/>
      <c r="H504" s="11"/>
      <c r="I504" s="11"/>
      <c r="J504" s="11"/>
      <c r="K504" s="134"/>
      <c r="L504" s="134"/>
      <c r="M504" s="134"/>
    </row>
    <row r="505" spans="2:13" ht="12.75" customHeight="1"/>
    <row r="506" spans="2:13" ht="12.75" hidden="1" customHeight="1"/>
    <row r="507" spans="2:13" ht="12.75" hidden="1" customHeight="1"/>
    <row r="508" spans="2:13" ht="12.75" hidden="1" customHeight="1"/>
    <row r="509" spans="2:13" ht="12.75" hidden="1" customHeight="1"/>
    <row r="510" spans="2:13" ht="12.75" hidden="1" customHeight="1"/>
    <row r="511" spans="2:13" ht="12.75" hidden="1" customHeight="1"/>
  </sheetData>
  <sheetProtection sheet="1" objects="1" scenarios="1" formatCells="0" formatColumns="0" formatRows="0" autoFilter="0"/>
  <autoFilter ref="B8:K8"/>
  <conditionalFormatting sqref="D9:D504">
    <cfRule type="expression" dxfId="0" priority="1" stopIfTrue="1">
      <formula>AND(D9&lt;&gt;"",#REF!&lt;&gt;"")</formula>
    </cfRule>
  </conditionalFormatting>
  <dataValidations count="4">
    <dataValidation type="list" allowBlank="1" showInputMessage="1" showErrorMessage="1" errorTitle="Kies uit lijst" error="Kies aard van de rit uit de lijst" promptTitle="Kies aard van de rit" prompt="Kies aard van de rit uit de lijst" sqref="C9:C504">
      <formula1>AardRit</formula1>
    </dataValidation>
    <dataValidation type="list" allowBlank="1" showInputMessage="1" showErrorMessage="1" sqref="J9:J504">
      <formula1>JaNee</formula1>
    </dataValidation>
    <dataValidation type="list" allowBlank="1" showInputMessage="1" showErrorMessage="1" sqref="L9:L504">
      <formula1>Klantnr</formula1>
    </dataValidation>
    <dataValidation type="list" allowBlank="1" showInputMessage="1" showErrorMessage="1" sqref="M9:M504">
      <formula1>Projectnr</formula1>
    </dataValidation>
  </dataValidations>
  <pageMargins left="0.70866141732283472" right="0.70866141732283472" top="0.55118110236220474" bottom="0.55118110236220474" header="0.31496062992125984" footer="0.31496062992125984"/>
  <pageSetup paperSize="9" scale="56" fitToHeight="0" orientation="portrait"/>
  <headerFooter alignWithMargins="0">
    <oddHeader>&amp;L&amp;"Gill Sans MT,Standaard"&amp;10BOEKHOUDEN IN EXCEL&amp;C&amp;"Gill Sans MT,Standaard"&amp;10&amp;A&amp;R&amp;"Gill Sans MT,Standaard"&amp;10© 2013</oddHeader>
    <oddFooter>&amp;L&amp;"Gill Sans MT,Standaard"&amp;10&amp;F&amp;C&amp;"Gill Sans MT,Standaard"&amp;10&amp;D &amp;T&amp;R&amp;"Gill Sans MT,Standaard"&amp;10&amp;P /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603"/>
  <sheetViews>
    <sheetView showGridLines="0" tabSelected="1" workbookViewId="0">
      <pane ySplit="8" topLeftCell="A9" activePane="bottomLeft" state="frozen"/>
      <selection activeCell="AW4" sqref="AW4"/>
      <selection pane="bottomLeft"/>
    </sheetView>
  </sheetViews>
  <sheetFormatPr baseColWidth="10" defaultColWidth="0" defaultRowHeight="12.75" customHeight="1" zeroHeight="1" x14ac:dyDescent="0"/>
  <cols>
    <col min="1" max="1" width="1.6640625" style="24" customWidth="1"/>
    <col min="2" max="2" width="9.6640625" style="24" customWidth="1"/>
    <col min="3" max="3" width="14.6640625" style="24" customWidth="1"/>
    <col min="4" max="4" width="9.1640625" style="24" bestFit="1" customWidth="1"/>
    <col min="5" max="5" width="12.5" style="24" bestFit="1" customWidth="1"/>
    <col min="6" max="7" width="12.33203125" style="24" customWidth="1"/>
    <col min="8" max="11" width="10.5" style="24" customWidth="1"/>
    <col min="12" max="12" width="34" style="24" customWidth="1"/>
    <col min="13" max="13" width="1.6640625" style="24" customWidth="1"/>
    <col min="14" max="21" width="0" style="24" hidden="1" customWidth="1"/>
    <col min="22" max="16384" width="9.1640625" style="24" hidden="1"/>
  </cols>
  <sheetData>
    <row r="1" spans="1:13" ht="28.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2"/>
    </row>
    <row r="2" spans="1:13" ht="28.5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2"/>
    </row>
    <row r="3" spans="1:13" ht="28.5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2"/>
    </row>
    <row r="4" spans="1:13" ht="13"/>
    <row r="5" spans="1:13" ht="25">
      <c r="B5" s="25" t="s">
        <v>91</v>
      </c>
      <c r="H5" s="61"/>
      <c r="I5" s="61"/>
      <c r="J5" s="61"/>
      <c r="K5" s="61"/>
    </row>
    <row r="6" spans="1:13" ht="19.5" customHeight="1">
      <c r="B6" s="26" t="str">
        <f>Bedrijfsnaam</f>
        <v>Company Name</v>
      </c>
      <c r="H6" s="61"/>
      <c r="I6" s="61"/>
      <c r="J6" s="61"/>
      <c r="K6" s="61"/>
    </row>
    <row r="7" spans="1:13" ht="13"/>
    <row r="8" spans="1:13" ht="13">
      <c r="B8" s="67" t="s">
        <v>92</v>
      </c>
      <c r="C8" s="68" t="s">
        <v>93</v>
      </c>
      <c r="D8" s="68" t="s">
        <v>84</v>
      </c>
      <c r="E8" s="68" t="s">
        <v>85</v>
      </c>
      <c r="F8" s="69" t="s">
        <v>81</v>
      </c>
      <c r="G8" s="69" t="s">
        <v>82</v>
      </c>
      <c r="H8" s="77" t="s">
        <v>94</v>
      </c>
      <c r="I8" s="78" t="s">
        <v>88</v>
      </c>
      <c r="J8" s="78" t="s">
        <v>95</v>
      </c>
      <c r="K8" s="95" t="s">
        <v>111</v>
      </c>
      <c r="L8" s="79" t="s">
        <v>89</v>
      </c>
    </row>
    <row r="9" spans="1:13" ht="13">
      <c r="B9" s="30"/>
      <c r="C9" s="30"/>
      <c r="D9" s="30"/>
      <c r="E9" s="29" t="str">
        <f t="shared" ref="E9:E40" si="0">IF(ISERROR(VLOOKUP(D9,TabelKlanten,3,FALSE)),"",VLOOKUP(D9,TabelKlanten,3,FALSE))</f>
        <v/>
      </c>
      <c r="F9" s="70"/>
      <c r="G9" s="70"/>
      <c r="H9" s="71"/>
      <c r="I9" s="30"/>
      <c r="J9" s="30"/>
      <c r="K9" s="97" t="str">
        <f t="shared" ref="K9:K40" si="1">IF(B9="","",SUMIF(KmProjectnr,B9,KmAantal))</f>
        <v/>
      </c>
      <c r="L9" s="30"/>
    </row>
    <row r="10" spans="1:13" ht="13">
      <c r="B10" s="30"/>
      <c r="C10" s="30"/>
      <c r="D10" s="30"/>
      <c r="E10" s="29" t="str">
        <f t="shared" si="0"/>
        <v/>
      </c>
      <c r="F10" s="70"/>
      <c r="G10" s="70"/>
      <c r="H10" s="71"/>
      <c r="I10" s="30"/>
      <c r="J10" s="30"/>
      <c r="K10" s="97" t="str">
        <f t="shared" si="1"/>
        <v/>
      </c>
      <c r="L10" s="30"/>
    </row>
    <row r="11" spans="1:13" ht="13">
      <c r="B11" s="30"/>
      <c r="C11" s="30"/>
      <c r="D11" s="30"/>
      <c r="E11" s="29" t="str">
        <f t="shared" si="0"/>
        <v/>
      </c>
      <c r="F11" s="70"/>
      <c r="G11" s="70"/>
      <c r="H11" s="71"/>
      <c r="I11" s="30"/>
      <c r="J11" s="30"/>
      <c r="K11" s="97" t="str">
        <f t="shared" si="1"/>
        <v/>
      </c>
      <c r="L11" s="30"/>
    </row>
    <row r="12" spans="1:13" ht="13">
      <c r="B12" s="30"/>
      <c r="C12" s="30"/>
      <c r="D12" s="30"/>
      <c r="E12" s="29" t="str">
        <f t="shared" si="0"/>
        <v/>
      </c>
      <c r="F12" s="70"/>
      <c r="G12" s="70"/>
      <c r="H12" s="71"/>
      <c r="I12" s="30"/>
      <c r="J12" s="30"/>
      <c r="K12" s="97" t="str">
        <f t="shared" si="1"/>
        <v/>
      </c>
      <c r="L12" s="30"/>
    </row>
    <row r="13" spans="1:13" s="66" customFormat="1" ht="13">
      <c r="A13" s="24"/>
      <c r="B13" s="30"/>
      <c r="C13" s="30"/>
      <c r="D13" s="30"/>
      <c r="E13" s="29" t="str">
        <f t="shared" si="0"/>
        <v/>
      </c>
      <c r="F13" s="70"/>
      <c r="G13" s="70"/>
      <c r="H13" s="71"/>
      <c r="I13" s="30"/>
      <c r="J13" s="30"/>
      <c r="K13" s="97" t="str">
        <f t="shared" si="1"/>
        <v/>
      </c>
      <c r="L13" s="30"/>
    </row>
    <row r="14" spans="1:13" s="66" customFormat="1" ht="13">
      <c r="A14" s="24"/>
      <c r="B14" s="30"/>
      <c r="C14" s="30"/>
      <c r="D14" s="30"/>
      <c r="E14" s="29" t="str">
        <f t="shared" si="0"/>
        <v/>
      </c>
      <c r="F14" s="70"/>
      <c r="G14" s="70"/>
      <c r="H14" s="71"/>
      <c r="I14" s="30"/>
      <c r="J14" s="30"/>
      <c r="K14" s="97" t="str">
        <f t="shared" si="1"/>
        <v/>
      </c>
      <c r="L14" s="30"/>
    </row>
    <row r="15" spans="1:13" s="66" customFormat="1" ht="13">
      <c r="A15" s="24"/>
      <c r="B15" s="30"/>
      <c r="C15" s="30"/>
      <c r="D15" s="30"/>
      <c r="E15" s="29" t="str">
        <f t="shared" si="0"/>
        <v/>
      </c>
      <c r="F15" s="70"/>
      <c r="G15" s="70"/>
      <c r="H15" s="71"/>
      <c r="I15" s="30"/>
      <c r="J15" s="30"/>
      <c r="K15" s="97" t="str">
        <f t="shared" si="1"/>
        <v/>
      </c>
      <c r="L15" s="30"/>
    </row>
    <row r="16" spans="1:13" s="66" customFormat="1" ht="13">
      <c r="A16" s="24"/>
      <c r="B16" s="30"/>
      <c r="C16" s="30"/>
      <c r="D16" s="30"/>
      <c r="E16" s="29" t="str">
        <f t="shared" si="0"/>
        <v/>
      </c>
      <c r="F16" s="70"/>
      <c r="G16" s="70"/>
      <c r="H16" s="71"/>
      <c r="I16" s="30"/>
      <c r="J16" s="30"/>
      <c r="K16" s="97" t="str">
        <f t="shared" si="1"/>
        <v/>
      </c>
      <c r="L16" s="30"/>
    </row>
    <row r="17" spans="1:12" s="66" customFormat="1" ht="13">
      <c r="A17" s="24"/>
      <c r="B17" s="30"/>
      <c r="C17" s="30"/>
      <c r="D17" s="30"/>
      <c r="E17" s="29" t="str">
        <f t="shared" si="0"/>
        <v/>
      </c>
      <c r="F17" s="70"/>
      <c r="G17" s="70"/>
      <c r="H17" s="71"/>
      <c r="I17" s="30"/>
      <c r="J17" s="30"/>
      <c r="K17" s="97" t="str">
        <f t="shared" si="1"/>
        <v/>
      </c>
      <c r="L17" s="30"/>
    </row>
    <row r="18" spans="1:12" s="66" customFormat="1" ht="13">
      <c r="A18" s="24"/>
      <c r="B18" s="30"/>
      <c r="C18" s="30"/>
      <c r="D18" s="30"/>
      <c r="E18" s="29" t="str">
        <f t="shared" si="0"/>
        <v/>
      </c>
      <c r="F18" s="70"/>
      <c r="G18" s="70"/>
      <c r="H18" s="71"/>
      <c r="I18" s="30"/>
      <c r="J18" s="30"/>
      <c r="K18" s="97" t="str">
        <f t="shared" si="1"/>
        <v/>
      </c>
      <c r="L18" s="30"/>
    </row>
    <row r="19" spans="1:12" s="66" customFormat="1" ht="13">
      <c r="A19" s="24"/>
      <c r="B19" s="30"/>
      <c r="C19" s="30"/>
      <c r="D19" s="30"/>
      <c r="E19" s="29" t="str">
        <f t="shared" si="0"/>
        <v/>
      </c>
      <c r="F19" s="70"/>
      <c r="G19" s="70"/>
      <c r="H19" s="71"/>
      <c r="I19" s="30"/>
      <c r="J19" s="30"/>
      <c r="K19" s="97" t="str">
        <f t="shared" si="1"/>
        <v/>
      </c>
      <c r="L19" s="30"/>
    </row>
    <row r="20" spans="1:12" s="66" customFormat="1" ht="13">
      <c r="A20" s="24"/>
      <c r="B20" s="30"/>
      <c r="C20" s="30"/>
      <c r="D20" s="30"/>
      <c r="E20" s="29" t="str">
        <f t="shared" si="0"/>
        <v/>
      </c>
      <c r="F20" s="70"/>
      <c r="G20" s="70"/>
      <c r="H20" s="71"/>
      <c r="I20" s="30"/>
      <c r="J20" s="30"/>
      <c r="K20" s="97" t="str">
        <f t="shared" si="1"/>
        <v/>
      </c>
      <c r="L20" s="30"/>
    </row>
    <row r="21" spans="1:12" s="66" customFormat="1" ht="13">
      <c r="A21" s="24"/>
      <c r="B21" s="30"/>
      <c r="C21" s="30"/>
      <c r="D21" s="30"/>
      <c r="E21" s="29" t="str">
        <f t="shared" si="0"/>
        <v/>
      </c>
      <c r="F21" s="70"/>
      <c r="G21" s="70"/>
      <c r="H21" s="71"/>
      <c r="I21" s="30"/>
      <c r="J21" s="30"/>
      <c r="K21" s="97" t="str">
        <f t="shared" si="1"/>
        <v/>
      </c>
      <c r="L21" s="30"/>
    </row>
    <row r="22" spans="1:12" s="66" customFormat="1" ht="13">
      <c r="A22" s="24"/>
      <c r="B22" s="30"/>
      <c r="C22" s="30"/>
      <c r="D22" s="30"/>
      <c r="E22" s="29" t="str">
        <f t="shared" si="0"/>
        <v/>
      </c>
      <c r="F22" s="70"/>
      <c r="G22" s="70"/>
      <c r="H22" s="71"/>
      <c r="I22" s="30"/>
      <c r="J22" s="30"/>
      <c r="K22" s="97" t="str">
        <f t="shared" si="1"/>
        <v/>
      </c>
      <c r="L22" s="30"/>
    </row>
    <row r="23" spans="1:12" s="66" customFormat="1" ht="13">
      <c r="A23" s="24"/>
      <c r="B23" s="30"/>
      <c r="C23" s="30"/>
      <c r="D23" s="30"/>
      <c r="E23" s="29" t="str">
        <f t="shared" si="0"/>
        <v/>
      </c>
      <c r="F23" s="70"/>
      <c r="G23" s="70"/>
      <c r="H23" s="71"/>
      <c r="I23" s="30"/>
      <c r="J23" s="30"/>
      <c r="K23" s="97" t="str">
        <f t="shared" si="1"/>
        <v/>
      </c>
      <c r="L23" s="30"/>
    </row>
    <row r="24" spans="1:12" s="66" customFormat="1" ht="13">
      <c r="A24" s="24"/>
      <c r="B24" s="30"/>
      <c r="C24" s="30"/>
      <c r="D24" s="30"/>
      <c r="E24" s="29" t="str">
        <f t="shared" si="0"/>
        <v/>
      </c>
      <c r="F24" s="70"/>
      <c r="G24" s="70"/>
      <c r="H24" s="71"/>
      <c r="I24" s="30"/>
      <c r="J24" s="30"/>
      <c r="K24" s="97" t="str">
        <f t="shared" si="1"/>
        <v/>
      </c>
      <c r="L24" s="30"/>
    </row>
    <row r="25" spans="1:12" s="66" customFormat="1" ht="13">
      <c r="A25" s="24"/>
      <c r="B25" s="30"/>
      <c r="C25" s="30"/>
      <c r="D25" s="30"/>
      <c r="E25" s="29" t="str">
        <f t="shared" si="0"/>
        <v/>
      </c>
      <c r="F25" s="70"/>
      <c r="G25" s="70"/>
      <c r="H25" s="71"/>
      <c r="I25" s="30"/>
      <c r="J25" s="30"/>
      <c r="K25" s="97" t="str">
        <f t="shared" si="1"/>
        <v/>
      </c>
      <c r="L25" s="30"/>
    </row>
    <row r="26" spans="1:12" s="66" customFormat="1" ht="13">
      <c r="A26" s="24"/>
      <c r="B26" s="30"/>
      <c r="C26" s="30"/>
      <c r="D26" s="30"/>
      <c r="E26" s="29" t="str">
        <f t="shared" si="0"/>
        <v/>
      </c>
      <c r="F26" s="70"/>
      <c r="G26" s="70"/>
      <c r="H26" s="71"/>
      <c r="I26" s="30"/>
      <c r="J26" s="30"/>
      <c r="K26" s="97" t="str">
        <f t="shared" si="1"/>
        <v/>
      </c>
      <c r="L26" s="30"/>
    </row>
    <row r="27" spans="1:12" s="66" customFormat="1" ht="13">
      <c r="A27" s="24"/>
      <c r="B27" s="30"/>
      <c r="C27" s="30"/>
      <c r="D27" s="30"/>
      <c r="E27" s="29" t="str">
        <f t="shared" si="0"/>
        <v/>
      </c>
      <c r="F27" s="70"/>
      <c r="G27" s="70"/>
      <c r="H27" s="71"/>
      <c r="I27" s="30"/>
      <c r="J27" s="30"/>
      <c r="K27" s="97" t="str">
        <f t="shared" si="1"/>
        <v/>
      </c>
      <c r="L27" s="30"/>
    </row>
    <row r="28" spans="1:12" s="66" customFormat="1" ht="13">
      <c r="A28" s="24"/>
      <c r="B28" s="30"/>
      <c r="C28" s="30"/>
      <c r="D28" s="30"/>
      <c r="E28" s="29" t="str">
        <f t="shared" si="0"/>
        <v/>
      </c>
      <c r="F28" s="70"/>
      <c r="G28" s="70"/>
      <c r="H28" s="71"/>
      <c r="I28" s="30"/>
      <c r="J28" s="30"/>
      <c r="K28" s="97" t="str">
        <f t="shared" si="1"/>
        <v/>
      </c>
      <c r="L28" s="30"/>
    </row>
    <row r="29" spans="1:12" s="66" customFormat="1" ht="13">
      <c r="A29" s="24"/>
      <c r="B29" s="30"/>
      <c r="C29" s="30"/>
      <c r="D29" s="30"/>
      <c r="E29" s="29" t="str">
        <f t="shared" si="0"/>
        <v/>
      </c>
      <c r="F29" s="70"/>
      <c r="G29" s="70"/>
      <c r="H29" s="71"/>
      <c r="I29" s="30"/>
      <c r="J29" s="30"/>
      <c r="K29" s="97" t="str">
        <f t="shared" si="1"/>
        <v/>
      </c>
      <c r="L29" s="30"/>
    </row>
    <row r="30" spans="1:12" s="66" customFormat="1" ht="13">
      <c r="A30" s="24"/>
      <c r="B30" s="30"/>
      <c r="C30" s="30"/>
      <c r="D30" s="30"/>
      <c r="E30" s="29" t="str">
        <f t="shared" si="0"/>
        <v/>
      </c>
      <c r="F30" s="70"/>
      <c r="G30" s="70"/>
      <c r="H30" s="71"/>
      <c r="I30" s="30"/>
      <c r="J30" s="30"/>
      <c r="K30" s="97" t="str">
        <f t="shared" si="1"/>
        <v/>
      </c>
      <c r="L30" s="30"/>
    </row>
    <row r="31" spans="1:12" s="66" customFormat="1" ht="13">
      <c r="A31" s="24"/>
      <c r="B31" s="30"/>
      <c r="C31" s="30"/>
      <c r="D31" s="30"/>
      <c r="E31" s="29" t="str">
        <f t="shared" si="0"/>
        <v/>
      </c>
      <c r="F31" s="70"/>
      <c r="G31" s="70"/>
      <c r="H31" s="71"/>
      <c r="I31" s="30"/>
      <c r="J31" s="30"/>
      <c r="K31" s="97" t="str">
        <f t="shared" si="1"/>
        <v/>
      </c>
      <c r="L31" s="30"/>
    </row>
    <row r="32" spans="1:12" s="66" customFormat="1" ht="13">
      <c r="A32" s="24"/>
      <c r="B32" s="30"/>
      <c r="C32" s="30"/>
      <c r="D32" s="30"/>
      <c r="E32" s="29" t="str">
        <f t="shared" si="0"/>
        <v/>
      </c>
      <c r="F32" s="70"/>
      <c r="G32" s="70"/>
      <c r="H32" s="71"/>
      <c r="I32" s="30"/>
      <c r="J32" s="30"/>
      <c r="K32" s="97" t="str">
        <f t="shared" si="1"/>
        <v/>
      </c>
      <c r="L32" s="30"/>
    </row>
    <row r="33" spans="1:12" s="66" customFormat="1" ht="13">
      <c r="A33" s="24"/>
      <c r="B33" s="30"/>
      <c r="C33" s="30"/>
      <c r="D33" s="30"/>
      <c r="E33" s="29" t="str">
        <f t="shared" si="0"/>
        <v/>
      </c>
      <c r="F33" s="70"/>
      <c r="G33" s="70"/>
      <c r="H33" s="71"/>
      <c r="I33" s="30"/>
      <c r="J33" s="30"/>
      <c r="K33" s="97" t="str">
        <f t="shared" si="1"/>
        <v/>
      </c>
      <c r="L33" s="30"/>
    </row>
    <row r="34" spans="1:12" s="66" customFormat="1" ht="13">
      <c r="A34" s="24"/>
      <c r="B34" s="30"/>
      <c r="C34" s="30"/>
      <c r="D34" s="30"/>
      <c r="E34" s="29" t="str">
        <f t="shared" si="0"/>
        <v/>
      </c>
      <c r="F34" s="70"/>
      <c r="G34" s="70"/>
      <c r="H34" s="71"/>
      <c r="I34" s="30"/>
      <c r="J34" s="30"/>
      <c r="K34" s="97" t="str">
        <f t="shared" si="1"/>
        <v/>
      </c>
      <c r="L34" s="30"/>
    </row>
    <row r="35" spans="1:12" s="66" customFormat="1" ht="13">
      <c r="A35" s="24"/>
      <c r="B35" s="30"/>
      <c r="C35" s="30"/>
      <c r="D35" s="30"/>
      <c r="E35" s="29" t="str">
        <f t="shared" si="0"/>
        <v/>
      </c>
      <c r="F35" s="70"/>
      <c r="G35" s="70"/>
      <c r="H35" s="71"/>
      <c r="I35" s="30"/>
      <c r="J35" s="30"/>
      <c r="K35" s="97" t="str">
        <f t="shared" si="1"/>
        <v/>
      </c>
      <c r="L35" s="30"/>
    </row>
    <row r="36" spans="1:12" s="66" customFormat="1" ht="13">
      <c r="A36" s="24"/>
      <c r="B36" s="30"/>
      <c r="C36" s="30"/>
      <c r="D36" s="30"/>
      <c r="E36" s="29" t="str">
        <f t="shared" si="0"/>
        <v/>
      </c>
      <c r="F36" s="70"/>
      <c r="G36" s="70"/>
      <c r="H36" s="71"/>
      <c r="I36" s="30"/>
      <c r="J36" s="30"/>
      <c r="K36" s="97" t="str">
        <f t="shared" si="1"/>
        <v/>
      </c>
      <c r="L36" s="30"/>
    </row>
    <row r="37" spans="1:12" s="66" customFormat="1" ht="13">
      <c r="A37" s="24"/>
      <c r="B37" s="30"/>
      <c r="C37" s="30"/>
      <c r="D37" s="30"/>
      <c r="E37" s="29" t="str">
        <f t="shared" si="0"/>
        <v/>
      </c>
      <c r="F37" s="70"/>
      <c r="G37" s="70"/>
      <c r="H37" s="71"/>
      <c r="I37" s="30"/>
      <c r="J37" s="30"/>
      <c r="K37" s="97" t="str">
        <f t="shared" si="1"/>
        <v/>
      </c>
      <c r="L37" s="30"/>
    </row>
    <row r="38" spans="1:12" s="66" customFormat="1" ht="13">
      <c r="A38" s="24"/>
      <c r="B38" s="30"/>
      <c r="C38" s="30"/>
      <c r="D38" s="30"/>
      <c r="E38" s="29" t="str">
        <f t="shared" si="0"/>
        <v/>
      </c>
      <c r="F38" s="70"/>
      <c r="G38" s="70"/>
      <c r="H38" s="71"/>
      <c r="I38" s="30"/>
      <c r="J38" s="30"/>
      <c r="K38" s="97" t="str">
        <f t="shared" si="1"/>
        <v/>
      </c>
      <c r="L38" s="30"/>
    </row>
    <row r="39" spans="1:12" s="66" customFormat="1" ht="13">
      <c r="A39" s="24"/>
      <c r="B39" s="30"/>
      <c r="C39" s="30"/>
      <c r="D39" s="30"/>
      <c r="E39" s="29" t="str">
        <f t="shared" si="0"/>
        <v/>
      </c>
      <c r="F39" s="70"/>
      <c r="G39" s="70"/>
      <c r="H39" s="71"/>
      <c r="I39" s="30"/>
      <c r="J39" s="30"/>
      <c r="K39" s="97" t="str">
        <f t="shared" si="1"/>
        <v/>
      </c>
      <c r="L39" s="30"/>
    </row>
    <row r="40" spans="1:12" s="66" customFormat="1" ht="13">
      <c r="A40" s="24"/>
      <c r="B40" s="30"/>
      <c r="C40" s="30"/>
      <c r="D40" s="30"/>
      <c r="E40" s="29" t="str">
        <f t="shared" si="0"/>
        <v/>
      </c>
      <c r="F40" s="70"/>
      <c r="G40" s="70"/>
      <c r="H40" s="71"/>
      <c r="I40" s="30"/>
      <c r="J40" s="30"/>
      <c r="K40" s="97" t="str">
        <f t="shared" si="1"/>
        <v/>
      </c>
      <c r="L40" s="30"/>
    </row>
    <row r="41" spans="1:12" s="66" customFormat="1" ht="13">
      <c r="A41" s="24"/>
      <c r="B41" s="30"/>
      <c r="C41" s="30"/>
      <c r="D41" s="30"/>
      <c r="E41" s="29" t="str">
        <f t="shared" ref="E41:E72" si="2">IF(ISERROR(VLOOKUP(D41,TabelKlanten,3,FALSE)),"",VLOOKUP(D41,TabelKlanten,3,FALSE))</f>
        <v/>
      </c>
      <c r="F41" s="70"/>
      <c r="G41" s="70"/>
      <c r="H41" s="71"/>
      <c r="I41" s="30"/>
      <c r="J41" s="30"/>
      <c r="K41" s="97" t="str">
        <f t="shared" ref="K41:K72" si="3">IF(B41="","",SUMIF(KmProjectnr,B41,KmAantal))</f>
        <v/>
      </c>
      <c r="L41" s="30"/>
    </row>
    <row r="42" spans="1:12" s="66" customFormat="1" ht="13">
      <c r="A42" s="24"/>
      <c r="B42" s="30"/>
      <c r="C42" s="30"/>
      <c r="D42" s="30"/>
      <c r="E42" s="29" t="str">
        <f t="shared" si="2"/>
        <v/>
      </c>
      <c r="F42" s="70"/>
      <c r="G42" s="70"/>
      <c r="H42" s="71"/>
      <c r="I42" s="30"/>
      <c r="J42" s="30"/>
      <c r="K42" s="97" t="str">
        <f t="shared" si="3"/>
        <v/>
      </c>
      <c r="L42" s="30"/>
    </row>
    <row r="43" spans="1:12" s="66" customFormat="1" ht="13">
      <c r="A43" s="24"/>
      <c r="B43" s="30"/>
      <c r="C43" s="30"/>
      <c r="D43" s="30"/>
      <c r="E43" s="29" t="str">
        <f t="shared" si="2"/>
        <v/>
      </c>
      <c r="F43" s="70"/>
      <c r="G43" s="70"/>
      <c r="H43" s="71"/>
      <c r="I43" s="30"/>
      <c r="J43" s="30"/>
      <c r="K43" s="97" t="str">
        <f t="shared" si="3"/>
        <v/>
      </c>
      <c r="L43" s="30"/>
    </row>
    <row r="44" spans="1:12" s="66" customFormat="1" ht="13">
      <c r="A44" s="24"/>
      <c r="B44" s="30"/>
      <c r="C44" s="30"/>
      <c r="D44" s="30"/>
      <c r="E44" s="29" t="str">
        <f t="shared" si="2"/>
        <v/>
      </c>
      <c r="F44" s="70"/>
      <c r="G44" s="70"/>
      <c r="H44" s="71"/>
      <c r="I44" s="30"/>
      <c r="J44" s="30"/>
      <c r="K44" s="97" t="str">
        <f t="shared" si="3"/>
        <v/>
      </c>
      <c r="L44" s="30"/>
    </row>
    <row r="45" spans="1:12" s="66" customFormat="1" ht="13">
      <c r="A45" s="24"/>
      <c r="B45" s="30"/>
      <c r="C45" s="30"/>
      <c r="D45" s="30"/>
      <c r="E45" s="29" t="str">
        <f t="shared" si="2"/>
        <v/>
      </c>
      <c r="F45" s="70"/>
      <c r="G45" s="70"/>
      <c r="H45" s="71"/>
      <c r="I45" s="30"/>
      <c r="J45" s="30"/>
      <c r="K45" s="97" t="str">
        <f t="shared" si="3"/>
        <v/>
      </c>
      <c r="L45" s="30"/>
    </row>
    <row r="46" spans="1:12" s="66" customFormat="1" ht="13">
      <c r="A46" s="24"/>
      <c r="B46" s="30"/>
      <c r="C46" s="30"/>
      <c r="D46" s="30"/>
      <c r="E46" s="29" t="str">
        <f t="shared" si="2"/>
        <v/>
      </c>
      <c r="F46" s="70"/>
      <c r="G46" s="70"/>
      <c r="H46" s="71"/>
      <c r="I46" s="30"/>
      <c r="J46" s="30"/>
      <c r="K46" s="97" t="str">
        <f t="shared" si="3"/>
        <v/>
      </c>
      <c r="L46" s="30"/>
    </row>
    <row r="47" spans="1:12" s="66" customFormat="1" ht="13">
      <c r="A47" s="24"/>
      <c r="B47" s="30"/>
      <c r="C47" s="30"/>
      <c r="D47" s="30"/>
      <c r="E47" s="29" t="str">
        <f t="shared" si="2"/>
        <v/>
      </c>
      <c r="F47" s="70"/>
      <c r="G47" s="70"/>
      <c r="H47" s="71"/>
      <c r="I47" s="30"/>
      <c r="J47" s="30"/>
      <c r="K47" s="97" t="str">
        <f t="shared" si="3"/>
        <v/>
      </c>
      <c r="L47" s="30"/>
    </row>
    <row r="48" spans="1:12" s="66" customFormat="1" ht="13">
      <c r="A48" s="24"/>
      <c r="B48" s="30"/>
      <c r="C48" s="30"/>
      <c r="D48" s="30"/>
      <c r="E48" s="29" t="str">
        <f t="shared" si="2"/>
        <v/>
      </c>
      <c r="F48" s="70"/>
      <c r="G48" s="70"/>
      <c r="H48" s="71"/>
      <c r="I48" s="30"/>
      <c r="J48" s="30"/>
      <c r="K48" s="97" t="str">
        <f t="shared" si="3"/>
        <v/>
      </c>
      <c r="L48" s="30"/>
    </row>
    <row r="49" spans="1:12" s="66" customFormat="1" ht="13">
      <c r="A49" s="24"/>
      <c r="B49" s="30"/>
      <c r="C49" s="30"/>
      <c r="D49" s="30"/>
      <c r="E49" s="29" t="str">
        <f t="shared" si="2"/>
        <v/>
      </c>
      <c r="F49" s="70"/>
      <c r="G49" s="70"/>
      <c r="H49" s="71"/>
      <c r="I49" s="30"/>
      <c r="J49" s="30"/>
      <c r="K49" s="97" t="str">
        <f t="shared" si="3"/>
        <v/>
      </c>
      <c r="L49" s="30"/>
    </row>
    <row r="50" spans="1:12" s="66" customFormat="1" ht="13">
      <c r="A50" s="24"/>
      <c r="B50" s="30"/>
      <c r="C50" s="30"/>
      <c r="D50" s="30"/>
      <c r="E50" s="29" t="str">
        <f t="shared" si="2"/>
        <v/>
      </c>
      <c r="F50" s="70"/>
      <c r="G50" s="70"/>
      <c r="H50" s="71"/>
      <c r="I50" s="30"/>
      <c r="J50" s="30"/>
      <c r="K50" s="97" t="str">
        <f t="shared" si="3"/>
        <v/>
      </c>
      <c r="L50" s="30"/>
    </row>
    <row r="51" spans="1:12" s="66" customFormat="1" ht="13">
      <c r="A51" s="24"/>
      <c r="B51" s="30"/>
      <c r="C51" s="30"/>
      <c r="D51" s="30"/>
      <c r="E51" s="29" t="str">
        <f t="shared" si="2"/>
        <v/>
      </c>
      <c r="F51" s="70"/>
      <c r="G51" s="70"/>
      <c r="H51" s="71"/>
      <c r="I51" s="30"/>
      <c r="J51" s="30"/>
      <c r="K51" s="97" t="str">
        <f t="shared" si="3"/>
        <v/>
      </c>
      <c r="L51" s="30"/>
    </row>
    <row r="52" spans="1:12" s="66" customFormat="1" ht="13">
      <c r="A52" s="24"/>
      <c r="B52" s="30"/>
      <c r="C52" s="30"/>
      <c r="D52" s="30"/>
      <c r="E52" s="29" t="str">
        <f t="shared" si="2"/>
        <v/>
      </c>
      <c r="F52" s="70"/>
      <c r="G52" s="70"/>
      <c r="H52" s="71"/>
      <c r="I52" s="30"/>
      <c r="J52" s="30"/>
      <c r="K52" s="97" t="str">
        <f t="shared" si="3"/>
        <v/>
      </c>
      <c r="L52" s="30"/>
    </row>
    <row r="53" spans="1:12" s="66" customFormat="1" ht="13">
      <c r="A53" s="24"/>
      <c r="B53" s="30"/>
      <c r="C53" s="30"/>
      <c r="D53" s="30"/>
      <c r="E53" s="29" t="str">
        <f t="shared" si="2"/>
        <v/>
      </c>
      <c r="F53" s="70"/>
      <c r="G53" s="70"/>
      <c r="H53" s="71"/>
      <c r="I53" s="30"/>
      <c r="J53" s="30"/>
      <c r="K53" s="97" t="str">
        <f t="shared" si="3"/>
        <v/>
      </c>
      <c r="L53" s="30"/>
    </row>
    <row r="54" spans="1:12" s="66" customFormat="1" ht="13">
      <c r="A54" s="24"/>
      <c r="B54" s="30"/>
      <c r="C54" s="30"/>
      <c r="D54" s="30"/>
      <c r="E54" s="29" t="str">
        <f t="shared" si="2"/>
        <v/>
      </c>
      <c r="F54" s="70"/>
      <c r="G54" s="70"/>
      <c r="H54" s="71"/>
      <c r="I54" s="30"/>
      <c r="J54" s="30"/>
      <c r="K54" s="97" t="str">
        <f t="shared" si="3"/>
        <v/>
      </c>
      <c r="L54" s="30"/>
    </row>
    <row r="55" spans="1:12" s="66" customFormat="1" ht="13">
      <c r="A55" s="24"/>
      <c r="B55" s="30"/>
      <c r="C55" s="30"/>
      <c r="D55" s="30"/>
      <c r="E55" s="29" t="str">
        <f t="shared" si="2"/>
        <v/>
      </c>
      <c r="F55" s="70"/>
      <c r="G55" s="70"/>
      <c r="H55" s="71"/>
      <c r="I55" s="30"/>
      <c r="J55" s="30"/>
      <c r="K55" s="97" t="str">
        <f t="shared" si="3"/>
        <v/>
      </c>
      <c r="L55" s="30"/>
    </row>
    <row r="56" spans="1:12" s="66" customFormat="1" ht="13">
      <c r="A56" s="24"/>
      <c r="B56" s="30"/>
      <c r="C56" s="30"/>
      <c r="D56" s="30"/>
      <c r="E56" s="29" t="str">
        <f t="shared" si="2"/>
        <v/>
      </c>
      <c r="F56" s="70"/>
      <c r="G56" s="70"/>
      <c r="H56" s="71"/>
      <c r="I56" s="30"/>
      <c r="J56" s="30"/>
      <c r="K56" s="97" t="str">
        <f t="shared" si="3"/>
        <v/>
      </c>
      <c r="L56" s="30"/>
    </row>
    <row r="57" spans="1:12" s="66" customFormat="1" ht="13">
      <c r="A57" s="24"/>
      <c r="B57" s="30"/>
      <c r="C57" s="30"/>
      <c r="D57" s="30"/>
      <c r="E57" s="29" t="str">
        <f t="shared" si="2"/>
        <v/>
      </c>
      <c r="F57" s="70"/>
      <c r="G57" s="70"/>
      <c r="H57" s="71"/>
      <c r="I57" s="30"/>
      <c r="J57" s="30"/>
      <c r="K57" s="97" t="str">
        <f t="shared" si="3"/>
        <v/>
      </c>
      <c r="L57" s="30"/>
    </row>
    <row r="58" spans="1:12" s="66" customFormat="1" ht="13">
      <c r="A58" s="24"/>
      <c r="B58" s="30"/>
      <c r="C58" s="30"/>
      <c r="D58" s="30"/>
      <c r="E58" s="29" t="str">
        <f t="shared" si="2"/>
        <v/>
      </c>
      <c r="F58" s="70"/>
      <c r="G58" s="70"/>
      <c r="H58" s="71"/>
      <c r="I58" s="30"/>
      <c r="J58" s="30"/>
      <c r="K58" s="97" t="str">
        <f t="shared" si="3"/>
        <v/>
      </c>
      <c r="L58" s="30"/>
    </row>
    <row r="59" spans="1:12" s="66" customFormat="1" ht="13">
      <c r="A59" s="24"/>
      <c r="B59" s="30"/>
      <c r="C59" s="30"/>
      <c r="D59" s="30"/>
      <c r="E59" s="29" t="str">
        <f t="shared" si="2"/>
        <v/>
      </c>
      <c r="F59" s="70"/>
      <c r="G59" s="70"/>
      <c r="H59" s="71"/>
      <c r="I59" s="30"/>
      <c r="J59" s="30"/>
      <c r="K59" s="97" t="str">
        <f t="shared" si="3"/>
        <v/>
      </c>
      <c r="L59" s="30"/>
    </row>
    <row r="60" spans="1:12" s="66" customFormat="1" ht="13">
      <c r="A60" s="24"/>
      <c r="B60" s="30"/>
      <c r="C60" s="30"/>
      <c r="D60" s="30"/>
      <c r="E60" s="29" t="str">
        <f t="shared" si="2"/>
        <v/>
      </c>
      <c r="F60" s="70"/>
      <c r="G60" s="70"/>
      <c r="H60" s="71"/>
      <c r="I60" s="30"/>
      <c r="J60" s="30"/>
      <c r="K60" s="97" t="str">
        <f t="shared" si="3"/>
        <v/>
      </c>
      <c r="L60" s="30"/>
    </row>
    <row r="61" spans="1:12" s="66" customFormat="1" ht="13">
      <c r="A61" s="24"/>
      <c r="B61" s="30"/>
      <c r="C61" s="30"/>
      <c r="D61" s="30"/>
      <c r="E61" s="29" t="str">
        <f t="shared" si="2"/>
        <v/>
      </c>
      <c r="F61" s="70"/>
      <c r="G61" s="70"/>
      <c r="H61" s="71"/>
      <c r="I61" s="30"/>
      <c r="J61" s="30"/>
      <c r="K61" s="97" t="str">
        <f t="shared" si="3"/>
        <v/>
      </c>
      <c r="L61" s="30"/>
    </row>
    <row r="62" spans="1:12" s="66" customFormat="1" ht="13">
      <c r="A62" s="24"/>
      <c r="B62" s="30"/>
      <c r="C62" s="30"/>
      <c r="D62" s="30"/>
      <c r="E62" s="29" t="str">
        <f t="shared" si="2"/>
        <v/>
      </c>
      <c r="F62" s="70"/>
      <c r="G62" s="70"/>
      <c r="H62" s="71"/>
      <c r="I62" s="30"/>
      <c r="J62" s="30"/>
      <c r="K62" s="97" t="str">
        <f t="shared" si="3"/>
        <v/>
      </c>
      <c r="L62" s="30"/>
    </row>
    <row r="63" spans="1:12" s="66" customFormat="1" ht="13">
      <c r="A63" s="24"/>
      <c r="B63" s="30"/>
      <c r="C63" s="30"/>
      <c r="D63" s="30"/>
      <c r="E63" s="29" t="str">
        <f t="shared" si="2"/>
        <v/>
      </c>
      <c r="F63" s="70"/>
      <c r="G63" s="70"/>
      <c r="H63" s="71"/>
      <c r="I63" s="30"/>
      <c r="J63" s="30"/>
      <c r="K63" s="97" t="str">
        <f t="shared" si="3"/>
        <v/>
      </c>
      <c r="L63" s="30"/>
    </row>
    <row r="64" spans="1:12" s="66" customFormat="1" ht="13">
      <c r="A64" s="24"/>
      <c r="B64" s="30"/>
      <c r="C64" s="30"/>
      <c r="D64" s="30"/>
      <c r="E64" s="29" t="str">
        <f t="shared" si="2"/>
        <v/>
      </c>
      <c r="F64" s="70"/>
      <c r="G64" s="70"/>
      <c r="H64" s="71"/>
      <c r="I64" s="30"/>
      <c r="J64" s="30"/>
      <c r="K64" s="97" t="str">
        <f t="shared" si="3"/>
        <v/>
      </c>
      <c r="L64" s="30"/>
    </row>
    <row r="65" spans="1:12" s="66" customFormat="1" ht="13">
      <c r="A65" s="24"/>
      <c r="B65" s="30"/>
      <c r="C65" s="30"/>
      <c r="D65" s="30"/>
      <c r="E65" s="29" t="str">
        <f t="shared" si="2"/>
        <v/>
      </c>
      <c r="F65" s="70"/>
      <c r="G65" s="70"/>
      <c r="H65" s="71"/>
      <c r="I65" s="30"/>
      <c r="J65" s="30"/>
      <c r="K65" s="97" t="str">
        <f t="shared" si="3"/>
        <v/>
      </c>
      <c r="L65" s="30"/>
    </row>
    <row r="66" spans="1:12" s="66" customFormat="1" ht="13">
      <c r="A66" s="24"/>
      <c r="B66" s="30"/>
      <c r="C66" s="30"/>
      <c r="D66" s="30"/>
      <c r="E66" s="29" t="str">
        <f t="shared" si="2"/>
        <v/>
      </c>
      <c r="F66" s="70"/>
      <c r="G66" s="70"/>
      <c r="H66" s="71"/>
      <c r="I66" s="30"/>
      <c r="J66" s="30"/>
      <c r="K66" s="97" t="str">
        <f t="shared" si="3"/>
        <v/>
      </c>
      <c r="L66" s="30"/>
    </row>
    <row r="67" spans="1:12" s="66" customFormat="1" ht="13">
      <c r="A67" s="24"/>
      <c r="B67" s="30"/>
      <c r="C67" s="30"/>
      <c r="D67" s="30"/>
      <c r="E67" s="29" t="str">
        <f t="shared" si="2"/>
        <v/>
      </c>
      <c r="F67" s="70"/>
      <c r="G67" s="70"/>
      <c r="H67" s="71"/>
      <c r="I67" s="30"/>
      <c r="J67" s="30"/>
      <c r="K67" s="97" t="str">
        <f t="shared" si="3"/>
        <v/>
      </c>
      <c r="L67" s="30"/>
    </row>
    <row r="68" spans="1:12" s="66" customFormat="1" ht="13">
      <c r="A68" s="24"/>
      <c r="B68" s="30"/>
      <c r="C68" s="30"/>
      <c r="D68" s="30"/>
      <c r="E68" s="29" t="str">
        <f t="shared" si="2"/>
        <v/>
      </c>
      <c r="F68" s="70"/>
      <c r="G68" s="70"/>
      <c r="H68" s="71"/>
      <c r="I68" s="30"/>
      <c r="J68" s="30"/>
      <c r="K68" s="97" t="str">
        <f t="shared" si="3"/>
        <v/>
      </c>
      <c r="L68" s="30"/>
    </row>
    <row r="69" spans="1:12" s="66" customFormat="1" ht="13">
      <c r="A69" s="24"/>
      <c r="B69" s="30"/>
      <c r="C69" s="30"/>
      <c r="D69" s="30"/>
      <c r="E69" s="29" t="str">
        <f t="shared" si="2"/>
        <v/>
      </c>
      <c r="F69" s="70"/>
      <c r="G69" s="70"/>
      <c r="H69" s="71"/>
      <c r="I69" s="30"/>
      <c r="J69" s="30"/>
      <c r="K69" s="97" t="str">
        <f t="shared" si="3"/>
        <v/>
      </c>
      <c r="L69" s="30"/>
    </row>
    <row r="70" spans="1:12" s="66" customFormat="1" ht="13">
      <c r="A70" s="24"/>
      <c r="B70" s="30"/>
      <c r="C70" s="30"/>
      <c r="D70" s="30"/>
      <c r="E70" s="29" t="str">
        <f t="shared" si="2"/>
        <v/>
      </c>
      <c r="F70" s="70"/>
      <c r="G70" s="70"/>
      <c r="H70" s="71"/>
      <c r="I70" s="30"/>
      <c r="J70" s="30"/>
      <c r="K70" s="97" t="str">
        <f t="shared" si="3"/>
        <v/>
      </c>
      <c r="L70" s="30"/>
    </row>
    <row r="71" spans="1:12" s="66" customFormat="1" ht="13">
      <c r="A71" s="24"/>
      <c r="B71" s="30"/>
      <c r="C71" s="30"/>
      <c r="D71" s="30"/>
      <c r="E71" s="29" t="str">
        <f t="shared" si="2"/>
        <v/>
      </c>
      <c r="F71" s="70"/>
      <c r="G71" s="70"/>
      <c r="H71" s="71"/>
      <c r="I71" s="30"/>
      <c r="J71" s="30"/>
      <c r="K71" s="97" t="str">
        <f t="shared" si="3"/>
        <v/>
      </c>
      <c r="L71" s="30"/>
    </row>
    <row r="72" spans="1:12" s="66" customFormat="1" ht="13">
      <c r="A72" s="24"/>
      <c r="B72" s="30"/>
      <c r="C72" s="30"/>
      <c r="D72" s="30"/>
      <c r="E72" s="29" t="str">
        <f t="shared" si="2"/>
        <v/>
      </c>
      <c r="F72" s="70"/>
      <c r="G72" s="70"/>
      <c r="H72" s="71"/>
      <c r="I72" s="30"/>
      <c r="J72" s="30"/>
      <c r="K72" s="97" t="str">
        <f t="shared" si="3"/>
        <v/>
      </c>
      <c r="L72" s="30"/>
    </row>
    <row r="73" spans="1:12" s="66" customFormat="1" ht="13">
      <c r="A73" s="24"/>
      <c r="B73" s="30"/>
      <c r="C73" s="30"/>
      <c r="D73" s="30"/>
      <c r="E73" s="29" t="str">
        <f t="shared" ref="E73:E104" si="4">IF(ISERROR(VLOOKUP(D73,TabelKlanten,3,FALSE)),"",VLOOKUP(D73,TabelKlanten,3,FALSE))</f>
        <v/>
      </c>
      <c r="F73" s="70"/>
      <c r="G73" s="70"/>
      <c r="H73" s="71"/>
      <c r="I73" s="30"/>
      <c r="J73" s="30"/>
      <c r="K73" s="97" t="str">
        <f t="shared" ref="K73:K108" si="5">IF(B73="","",SUMIF(KmProjectnr,B73,KmAantal))</f>
        <v/>
      </c>
      <c r="L73" s="30"/>
    </row>
    <row r="74" spans="1:12" s="66" customFormat="1" ht="13">
      <c r="A74" s="24"/>
      <c r="B74" s="30"/>
      <c r="C74" s="30"/>
      <c r="D74" s="30"/>
      <c r="E74" s="29" t="str">
        <f t="shared" si="4"/>
        <v/>
      </c>
      <c r="F74" s="70"/>
      <c r="G74" s="70"/>
      <c r="H74" s="71"/>
      <c r="I74" s="30"/>
      <c r="J74" s="30"/>
      <c r="K74" s="97" t="str">
        <f t="shared" si="5"/>
        <v/>
      </c>
      <c r="L74" s="30"/>
    </row>
    <row r="75" spans="1:12" s="66" customFormat="1" ht="13">
      <c r="A75" s="24"/>
      <c r="B75" s="30"/>
      <c r="C75" s="30"/>
      <c r="D75" s="30"/>
      <c r="E75" s="29" t="str">
        <f t="shared" si="4"/>
        <v/>
      </c>
      <c r="F75" s="70"/>
      <c r="G75" s="70"/>
      <c r="H75" s="71"/>
      <c r="I75" s="30"/>
      <c r="J75" s="30"/>
      <c r="K75" s="97" t="str">
        <f t="shared" si="5"/>
        <v/>
      </c>
      <c r="L75" s="30"/>
    </row>
    <row r="76" spans="1:12" s="66" customFormat="1" ht="13">
      <c r="A76" s="24"/>
      <c r="B76" s="30"/>
      <c r="C76" s="30"/>
      <c r="D76" s="30"/>
      <c r="E76" s="29" t="str">
        <f t="shared" si="4"/>
        <v/>
      </c>
      <c r="F76" s="70"/>
      <c r="G76" s="70"/>
      <c r="H76" s="71"/>
      <c r="I76" s="30"/>
      <c r="J76" s="30"/>
      <c r="K76" s="97" t="str">
        <f t="shared" si="5"/>
        <v/>
      </c>
      <c r="L76" s="30"/>
    </row>
    <row r="77" spans="1:12" s="66" customFormat="1" ht="13">
      <c r="A77" s="24"/>
      <c r="B77" s="30"/>
      <c r="C77" s="30"/>
      <c r="D77" s="30"/>
      <c r="E77" s="29" t="str">
        <f t="shared" si="4"/>
        <v/>
      </c>
      <c r="F77" s="70"/>
      <c r="G77" s="70"/>
      <c r="H77" s="71"/>
      <c r="I77" s="30"/>
      <c r="J77" s="30"/>
      <c r="K77" s="97" t="str">
        <f t="shared" si="5"/>
        <v/>
      </c>
      <c r="L77" s="30"/>
    </row>
    <row r="78" spans="1:12" s="66" customFormat="1" ht="13">
      <c r="A78" s="24"/>
      <c r="B78" s="30"/>
      <c r="C78" s="30"/>
      <c r="D78" s="30"/>
      <c r="E78" s="29" t="str">
        <f t="shared" si="4"/>
        <v/>
      </c>
      <c r="F78" s="70"/>
      <c r="G78" s="70"/>
      <c r="H78" s="71"/>
      <c r="I78" s="30"/>
      <c r="J78" s="30"/>
      <c r="K78" s="97" t="str">
        <f t="shared" si="5"/>
        <v/>
      </c>
      <c r="L78" s="30"/>
    </row>
    <row r="79" spans="1:12" s="66" customFormat="1" ht="13">
      <c r="A79" s="24"/>
      <c r="B79" s="30"/>
      <c r="C79" s="30"/>
      <c r="D79" s="30"/>
      <c r="E79" s="29" t="str">
        <f t="shared" si="4"/>
        <v/>
      </c>
      <c r="F79" s="70"/>
      <c r="G79" s="70"/>
      <c r="H79" s="71"/>
      <c r="I79" s="30"/>
      <c r="J79" s="30"/>
      <c r="K79" s="97" t="str">
        <f t="shared" si="5"/>
        <v/>
      </c>
      <c r="L79" s="30"/>
    </row>
    <row r="80" spans="1:12" s="66" customFormat="1" ht="13">
      <c r="A80" s="24"/>
      <c r="B80" s="30"/>
      <c r="C80" s="30"/>
      <c r="D80" s="30"/>
      <c r="E80" s="29" t="str">
        <f t="shared" si="4"/>
        <v/>
      </c>
      <c r="F80" s="70"/>
      <c r="G80" s="70"/>
      <c r="H80" s="71"/>
      <c r="I80" s="30"/>
      <c r="J80" s="30"/>
      <c r="K80" s="97" t="str">
        <f t="shared" si="5"/>
        <v/>
      </c>
      <c r="L80" s="30"/>
    </row>
    <row r="81" spans="1:12" s="66" customFormat="1" ht="13">
      <c r="A81" s="24"/>
      <c r="B81" s="30"/>
      <c r="C81" s="30"/>
      <c r="D81" s="30"/>
      <c r="E81" s="29" t="str">
        <f t="shared" si="4"/>
        <v/>
      </c>
      <c r="F81" s="70"/>
      <c r="G81" s="70"/>
      <c r="H81" s="71"/>
      <c r="I81" s="30"/>
      <c r="J81" s="30"/>
      <c r="K81" s="97" t="str">
        <f t="shared" si="5"/>
        <v/>
      </c>
      <c r="L81" s="30"/>
    </row>
    <row r="82" spans="1:12" s="66" customFormat="1" ht="13">
      <c r="A82" s="24"/>
      <c r="B82" s="30"/>
      <c r="C82" s="30"/>
      <c r="D82" s="30"/>
      <c r="E82" s="29" t="str">
        <f t="shared" si="4"/>
        <v/>
      </c>
      <c r="F82" s="70"/>
      <c r="G82" s="70"/>
      <c r="H82" s="71"/>
      <c r="I82" s="30"/>
      <c r="J82" s="30"/>
      <c r="K82" s="97" t="str">
        <f t="shared" si="5"/>
        <v/>
      </c>
      <c r="L82" s="30"/>
    </row>
    <row r="83" spans="1:12" s="66" customFormat="1" ht="13">
      <c r="A83" s="24"/>
      <c r="B83" s="30"/>
      <c r="C83" s="30"/>
      <c r="D83" s="30"/>
      <c r="E83" s="29" t="str">
        <f t="shared" si="4"/>
        <v/>
      </c>
      <c r="F83" s="70"/>
      <c r="G83" s="70"/>
      <c r="H83" s="71"/>
      <c r="I83" s="30"/>
      <c r="J83" s="30"/>
      <c r="K83" s="97" t="str">
        <f t="shared" si="5"/>
        <v/>
      </c>
      <c r="L83" s="30"/>
    </row>
    <row r="84" spans="1:12" s="66" customFormat="1" ht="13">
      <c r="A84" s="24"/>
      <c r="B84" s="30"/>
      <c r="C84" s="30"/>
      <c r="D84" s="30"/>
      <c r="E84" s="29" t="str">
        <f t="shared" si="4"/>
        <v/>
      </c>
      <c r="F84" s="70"/>
      <c r="G84" s="70"/>
      <c r="H84" s="71"/>
      <c r="I84" s="30"/>
      <c r="J84" s="30"/>
      <c r="K84" s="97" t="str">
        <f t="shared" si="5"/>
        <v/>
      </c>
      <c r="L84" s="30"/>
    </row>
    <row r="85" spans="1:12" s="66" customFormat="1" ht="13">
      <c r="A85" s="24"/>
      <c r="B85" s="30"/>
      <c r="C85" s="30"/>
      <c r="D85" s="30"/>
      <c r="E85" s="29" t="str">
        <f t="shared" si="4"/>
        <v/>
      </c>
      <c r="F85" s="70"/>
      <c r="G85" s="70"/>
      <c r="H85" s="71"/>
      <c r="I85" s="30"/>
      <c r="J85" s="30"/>
      <c r="K85" s="97" t="str">
        <f t="shared" si="5"/>
        <v/>
      </c>
      <c r="L85" s="30"/>
    </row>
    <row r="86" spans="1:12" s="66" customFormat="1" ht="13">
      <c r="A86" s="24"/>
      <c r="B86" s="30"/>
      <c r="C86" s="30"/>
      <c r="D86" s="30"/>
      <c r="E86" s="29" t="str">
        <f t="shared" si="4"/>
        <v/>
      </c>
      <c r="F86" s="70"/>
      <c r="G86" s="70"/>
      <c r="H86" s="71"/>
      <c r="I86" s="30"/>
      <c r="J86" s="30"/>
      <c r="K86" s="97" t="str">
        <f t="shared" si="5"/>
        <v/>
      </c>
      <c r="L86" s="30"/>
    </row>
    <row r="87" spans="1:12" s="66" customFormat="1" ht="13">
      <c r="A87" s="24"/>
      <c r="B87" s="30"/>
      <c r="C87" s="30"/>
      <c r="D87" s="30"/>
      <c r="E87" s="29" t="str">
        <f t="shared" si="4"/>
        <v/>
      </c>
      <c r="F87" s="70"/>
      <c r="G87" s="70"/>
      <c r="H87" s="71"/>
      <c r="I87" s="30"/>
      <c r="J87" s="30"/>
      <c r="K87" s="97" t="str">
        <f t="shared" si="5"/>
        <v/>
      </c>
      <c r="L87" s="30"/>
    </row>
    <row r="88" spans="1:12" s="66" customFormat="1" ht="13">
      <c r="A88" s="24"/>
      <c r="B88" s="30"/>
      <c r="C88" s="30"/>
      <c r="D88" s="30"/>
      <c r="E88" s="29" t="str">
        <f t="shared" si="4"/>
        <v/>
      </c>
      <c r="F88" s="70"/>
      <c r="G88" s="70"/>
      <c r="H88" s="71"/>
      <c r="I88" s="30"/>
      <c r="J88" s="30"/>
      <c r="K88" s="97" t="str">
        <f t="shared" si="5"/>
        <v/>
      </c>
      <c r="L88" s="30"/>
    </row>
    <row r="89" spans="1:12" s="66" customFormat="1" ht="13">
      <c r="A89" s="24"/>
      <c r="B89" s="30"/>
      <c r="C89" s="30"/>
      <c r="D89" s="30"/>
      <c r="E89" s="29" t="str">
        <f t="shared" si="4"/>
        <v/>
      </c>
      <c r="F89" s="70"/>
      <c r="G89" s="70"/>
      <c r="H89" s="71"/>
      <c r="I89" s="30"/>
      <c r="J89" s="30"/>
      <c r="K89" s="97" t="str">
        <f t="shared" si="5"/>
        <v/>
      </c>
      <c r="L89" s="30"/>
    </row>
    <row r="90" spans="1:12" s="66" customFormat="1" ht="13">
      <c r="A90" s="24"/>
      <c r="B90" s="30"/>
      <c r="C90" s="30"/>
      <c r="D90" s="30"/>
      <c r="E90" s="29" t="str">
        <f t="shared" si="4"/>
        <v/>
      </c>
      <c r="F90" s="70"/>
      <c r="G90" s="70"/>
      <c r="H90" s="71"/>
      <c r="I90" s="30"/>
      <c r="J90" s="30"/>
      <c r="K90" s="97" t="str">
        <f t="shared" si="5"/>
        <v/>
      </c>
      <c r="L90" s="30"/>
    </row>
    <row r="91" spans="1:12" s="66" customFormat="1" ht="13">
      <c r="A91" s="24"/>
      <c r="B91" s="30"/>
      <c r="C91" s="30"/>
      <c r="D91" s="30"/>
      <c r="E91" s="29" t="str">
        <f t="shared" si="4"/>
        <v/>
      </c>
      <c r="F91" s="70"/>
      <c r="G91" s="70"/>
      <c r="H91" s="71"/>
      <c r="I91" s="30"/>
      <c r="J91" s="30"/>
      <c r="K91" s="97" t="str">
        <f t="shared" si="5"/>
        <v/>
      </c>
      <c r="L91" s="30"/>
    </row>
    <row r="92" spans="1:12" s="66" customFormat="1" ht="13">
      <c r="A92" s="24"/>
      <c r="B92" s="30"/>
      <c r="C92" s="30"/>
      <c r="D92" s="30"/>
      <c r="E92" s="29" t="str">
        <f t="shared" si="4"/>
        <v/>
      </c>
      <c r="F92" s="70"/>
      <c r="G92" s="70"/>
      <c r="H92" s="71"/>
      <c r="I92" s="30"/>
      <c r="J92" s="30"/>
      <c r="K92" s="97" t="str">
        <f t="shared" si="5"/>
        <v/>
      </c>
      <c r="L92" s="30"/>
    </row>
    <row r="93" spans="1:12" s="66" customFormat="1" ht="13">
      <c r="A93" s="24"/>
      <c r="B93" s="30"/>
      <c r="C93" s="30"/>
      <c r="D93" s="30"/>
      <c r="E93" s="29" t="str">
        <f t="shared" si="4"/>
        <v/>
      </c>
      <c r="F93" s="70"/>
      <c r="G93" s="70"/>
      <c r="H93" s="71"/>
      <c r="I93" s="30"/>
      <c r="J93" s="30"/>
      <c r="K93" s="97" t="str">
        <f t="shared" si="5"/>
        <v/>
      </c>
      <c r="L93" s="30"/>
    </row>
    <row r="94" spans="1:12" s="66" customFormat="1" ht="13">
      <c r="A94" s="24"/>
      <c r="B94" s="30"/>
      <c r="C94" s="30"/>
      <c r="D94" s="30"/>
      <c r="E94" s="29" t="str">
        <f t="shared" si="4"/>
        <v/>
      </c>
      <c r="F94" s="70"/>
      <c r="G94" s="70"/>
      <c r="H94" s="71"/>
      <c r="I94" s="30"/>
      <c r="J94" s="30"/>
      <c r="K94" s="97" t="str">
        <f t="shared" si="5"/>
        <v/>
      </c>
      <c r="L94" s="30"/>
    </row>
    <row r="95" spans="1:12" s="66" customFormat="1" ht="13">
      <c r="A95" s="24"/>
      <c r="B95" s="30"/>
      <c r="C95" s="30"/>
      <c r="D95" s="30"/>
      <c r="E95" s="29" t="str">
        <f t="shared" si="4"/>
        <v/>
      </c>
      <c r="F95" s="70"/>
      <c r="G95" s="70"/>
      <c r="H95" s="71"/>
      <c r="I95" s="30"/>
      <c r="J95" s="30"/>
      <c r="K95" s="97" t="str">
        <f t="shared" si="5"/>
        <v/>
      </c>
      <c r="L95" s="30"/>
    </row>
    <row r="96" spans="1:12" s="66" customFormat="1" ht="13">
      <c r="A96" s="24"/>
      <c r="B96" s="30"/>
      <c r="C96" s="30"/>
      <c r="D96" s="30"/>
      <c r="E96" s="29" t="str">
        <f t="shared" si="4"/>
        <v/>
      </c>
      <c r="F96" s="70"/>
      <c r="G96" s="70"/>
      <c r="H96" s="71"/>
      <c r="I96" s="30"/>
      <c r="J96" s="30"/>
      <c r="K96" s="97" t="str">
        <f t="shared" si="5"/>
        <v/>
      </c>
      <c r="L96" s="30"/>
    </row>
    <row r="97" spans="1:12" s="66" customFormat="1" ht="13">
      <c r="A97" s="24"/>
      <c r="B97" s="30"/>
      <c r="C97" s="30"/>
      <c r="D97" s="30"/>
      <c r="E97" s="29" t="str">
        <f t="shared" si="4"/>
        <v/>
      </c>
      <c r="F97" s="70"/>
      <c r="G97" s="70"/>
      <c r="H97" s="71"/>
      <c r="I97" s="30"/>
      <c r="J97" s="30"/>
      <c r="K97" s="97" t="str">
        <f t="shared" si="5"/>
        <v/>
      </c>
      <c r="L97" s="30"/>
    </row>
    <row r="98" spans="1:12" s="66" customFormat="1" ht="13">
      <c r="A98" s="24"/>
      <c r="B98" s="30"/>
      <c r="C98" s="30"/>
      <c r="D98" s="30"/>
      <c r="E98" s="29" t="str">
        <f t="shared" si="4"/>
        <v/>
      </c>
      <c r="F98" s="70"/>
      <c r="G98" s="70"/>
      <c r="H98" s="71"/>
      <c r="I98" s="30"/>
      <c r="J98" s="30"/>
      <c r="K98" s="97" t="str">
        <f t="shared" si="5"/>
        <v/>
      </c>
      <c r="L98" s="30"/>
    </row>
    <row r="99" spans="1:12" s="66" customFormat="1" ht="13">
      <c r="A99" s="24"/>
      <c r="B99" s="30"/>
      <c r="C99" s="30"/>
      <c r="D99" s="30"/>
      <c r="E99" s="29" t="str">
        <f t="shared" si="4"/>
        <v/>
      </c>
      <c r="F99" s="70"/>
      <c r="G99" s="70"/>
      <c r="H99" s="71"/>
      <c r="I99" s="30"/>
      <c r="J99" s="30"/>
      <c r="K99" s="97" t="str">
        <f t="shared" si="5"/>
        <v/>
      </c>
      <c r="L99" s="30"/>
    </row>
    <row r="100" spans="1:12" s="66" customFormat="1" ht="13">
      <c r="A100" s="24"/>
      <c r="B100" s="30"/>
      <c r="C100" s="30"/>
      <c r="D100" s="30"/>
      <c r="E100" s="29" t="str">
        <f t="shared" si="4"/>
        <v/>
      </c>
      <c r="F100" s="70"/>
      <c r="G100" s="70"/>
      <c r="H100" s="71"/>
      <c r="I100" s="30"/>
      <c r="J100" s="30"/>
      <c r="K100" s="97" t="str">
        <f t="shared" si="5"/>
        <v/>
      </c>
      <c r="L100" s="30"/>
    </row>
    <row r="101" spans="1:12" s="66" customFormat="1" ht="13">
      <c r="A101" s="24"/>
      <c r="B101" s="30"/>
      <c r="C101" s="30"/>
      <c r="D101" s="30"/>
      <c r="E101" s="29" t="str">
        <f t="shared" si="4"/>
        <v/>
      </c>
      <c r="F101" s="70"/>
      <c r="G101" s="70"/>
      <c r="H101" s="71"/>
      <c r="I101" s="30"/>
      <c r="J101" s="30"/>
      <c r="K101" s="97" t="str">
        <f t="shared" si="5"/>
        <v/>
      </c>
      <c r="L101" s="30"/>
    </row>
    <row r="102" spans="1:12" s="66" customFormat="1" ht="13">
      <c r="A102" s="24"/>
      <c r="B102" s="30"/>
      <c r="C102" s="30"/>
      <c r="D102" s="30"/>
      <c r="E102" s="29" t="str">
        <f t="shared" si="4"/>
        <v/>
      </c>
      <c r="F102" s="70"/>
      <c r="G102" s="70"/>
      <c r="H102" s="71"/>
      <c r="I102" s="30"/>
      <c r="J102" s="30"/>
      <c r="K102" s="97" t="str">
        <f t="shared" si="5"/>
        <v/>
      </c>
      <c r="L102" s="30"/>
    </row>
    <row r="103" spans="1:12" s="66" customFormat="1" ht="13">
      <c r="A103" s="24"/>
      <c r="B103" s="30"/>
      <c r="C103" s="30"/>
      <c r="D103" s="30"/>
      <c r="E103" s="29" t="str">
        <f t="shared" si="4"/>
        <v/>
      </c>
      <c r="F103" s="70"/>
      <c r="G103" s="70"/>
      <c r="H103" s="71"/>
      <c r="I103" s="30"/>
      <c r="J103" s="30"/>
      <c r="K103" s="97" t="str">
        <f t="shared" si="5"/>
        <v/>
      </c>
      <c r="L103" s="30"/>
    </row>
    <row r="104" spans="1:12" s="66" customFormat="1" ht="13">
      <c r="A104" s="24"/>
      <c r="B104" s="30"/>
      <c r="C104" s="30"/>
      <c r="D104" s="30"/>
      <c r="E104" s="29" t="str">
        <f t="shared" si="4"/>
        <v/>
      </c>
      <c r="F104" s="70"/>
      <c r="G104" s="70"/>
      <c r="H104" s="71"/>
      <c r="I104" s="30"/>
      <c r="J104" s="30"/>
      <c r="K104" s="97" t="str">
        <f t="shared" si="5"/>
        <v/>
      </c>
      <c r="L104" s="30"/>
    </row>
    <row r="105" spans="1:12" s="66" customFormat="1" ht="13">
      <c r="A105" s="24"/>
      <c r="B105" s="30"/>
      <c r="C105" s="30"/>
      <c r="D105" s="30"/>
      <c r="E105" s="29" t="str">
        <f t="shared" ref="E105:E108" si="6">IF(ISERROR(VLOOKUP(D105,TabelKlanten,3,FALSE)),"",VLOOKUP(D105,TabelKlanten,3,FALSE))</f>
        <v/>
      </c>
      <c r="F105" s="70"/>
      <c r="G105" s="70"/>
      <c r="H105" s="71"/>
      <c r="I105" s="30"/>
      <c r="J105" s="30"/>
      <c r="K105" s="97" t="str">
        <f t="shared" si="5"/>
        <v/>
      </c>
      <c r="L105" s="30"/>
    </row>
    <row r="106" spans="1:12" s="66" customFormat="1" ht="13">
      <c r="A106" s="24"/>
      <c r="B106" s="30"/>
      <c r="C106" s="30"/>
      <c r="D106" s="30"/>
      <c r="E106" s="29" t="str">
        <f t="shared" si="6"/>
        <v/>
      </c>
      <c r="F106" s="70"/>
      <c r="G106" s="70"/>
      <c r="H106" s="71"/>
      <c r="I106" s="30"/>
      <c r="J106" s="30"/>
      <c r="K106" s="97" t="str">
        <f t="shared" si="5"/>
        <v/>
      </c>
      <c r="L106" s="30"/>
    </row>
    <row r="107" spans="1:12" s="66" customFormat="1" ht="13">
      <c r="A107" s="24"/>
      <c r="B107" s="30"/>
      <c r="C107" s="30"/>
      <c r="D107" s="30"/>
      <c r="E107" s="29" t="str">
        <f t="shared" si="6"/>
        <v/>
      </c>
      <c r="F107" s="70"/>
      <c r="G107" s="70"/>
      <c r="H107" s="71"/>
      <c r="I107" s="30"/>
      <c r="J107" s="30"/>
      <c r="K107" s="97" t="str">
        <f t="shared" si="5"/>
        <v/>
      </c>
      <c r="L107" s="30"/>
    </row>
    <row r="108" spans="1:12" s="66" customFormat="1" ht="13">
      <c r="A108" s="24"/>
      <c r="B108" s="30"/>
      <c r="C108" s="30"/>
      <c r="D108" s="30"/>
      <c r="E108" s="29" t="str">
        <f t="shared" si="6"/>
        <v/>
      </c>
      <c r="F108" s="70"/>
      <c r="G108" s="70"/>
      <c r="H108" s="71"/>
      <c r="I108" s="30"/>
      <c r="J108" s="30"/>
      <c r="K108" s="97" t="str">
        <f t="shared" si="5"/>
        <v/>
      </c>
      <c r="L108" s="30"/>
    </row>
    <row r="109" spans="1:12" ht="13">
      <c r="F109" s="72"/>
      <c r="G109" s="72"/>
      <c r="H109" s="30"/>
      <c r="I109" s="30"/>
      <c r="J109" s="30"/>
      <c r="K109" s="96"/>
    </row>
    <row r="110" spans="1:12" ht="13" hidden="1"/>
    <row r="111" spans="1:12" ht="13" hidden="1"/>
    <row r="112" spans="1:12" ht="13" hidden="1"/>
    <row r="113" ht="13" hidden="1"/>
    <row r="114" ht="13" hidden="1"/>
    <row r="115" ht="13" hidden="1"/>
    <row r="116" ht="13" hidden="1"/>
    <row r="117" ht="13" hidden="1"/>
    <row r="118" ht="13" hidden="1"/>
    <row r="119" ht="13" hidden="1"/>
    <row r="120" ht="13" hidden="1"/>
    <row r="121" ht="13" hidden="1"/>
    <row r="122" ht="13" hidden="1"/>
    <row r="123" ht="13" hidden="1"/>
    <row r="124" ht="13" hidden="1"/>
    <row r="125" ht="13" hidden="1"/>
    <row r="126" ht="13" hidden="1"/>
    <row r="127" ht="13" hidden="1"/>
    <row r="128" ht="13" hidden="1"/>
    <row r="129" ht="13" hidden="1"/>
    <row r="130" ht="13" hidden="1"/>
    <row r="131" ht="13" hidden="1"/>
    <row r="132" ht="13" hidden="1"/>
    <row r="133" ht="13" hidden="1"/>
    <row r="134" ht="13" hidden="1"/>
    <row r="135" ht="13" hidden="1"/>
    <row r="136" ht="13" hidden="1"/>
    <row r="137" ht="13" hidden="1"/>
    <row r="138" ht="13" hidden="1"/>
    <row r="139" ht="13" hidden="1"/>
    <row r="140" ht="13" hidden="1"/>
    <row r="141" ht="13" hidden="1"/>
    <row r="142" ht="13" hidden="1"/>
    <row r="143" ht="13" hidden="1"/>
    <row r="144" ht="13" hidden="1"/>
    <row r="145" ht="13" hidden="1"/>
    <row r="146" ht="13" hidden="1"/>
    <row r="147" ht="13" hidden="1"/>
    <row r="148" ht="13" hidden="1"/>
    <row r="149" ht="13" hidden="1"/>
    <row r="150" ht="13" hidden="1"/>
    <row r="151" ht="13" hidden="1"/>
    <row r="152" ht="13" hidden="1"/>
    <row r="153" ht="13" hidden="1"/>
    <row r="154" ht="13" hidden="1"/>
    <row r="155" ht="13" hidden="1"/>
    <row r="156" ht="13" hidden="1"/>
    <row r="157" ht="13" hidden="1"/>
    <row r="158" ht="13" hidden="1"/>
    <row r="159" ht="13" hidden="1"/>
    <row r="160" ht="13" hidden="1"/>
    <row r="161" ht="13" hidden="1"/>
    <row r="162" ht="13" hidden="1"/>
    <row r="163" ht="13" hidden="1"/>
    <row r="164" ht="13" hidden="1"/>
    <row r="165" ht="13" hidden="1"/>
    <row r="166" ht="13" hidden="1"/>
    <row r="167" ht="13" hidden="1"/>
    <row r="168" ht="13" hidden="1"/>
    <row r="169" ht="13" hidden="1"/>
    <row r="170" ht="13" hidden="1"/>
    <row r="171" ht="13" hidden="1"/>
    <row r="172" ht="13" hidden="1"/>
    <row r="173" ht="13" hidden="1"/>
    <row r="174" ht="13" hidden="1"/>
    <row r="175" ht="13" hidden="1"/>
    <row r="176" ht="13" hidden="1"/>
    <row r="177" ht="13" hidden="1"/>
    <row r="178" ht="13" hidden="1"/>
    <row r="179" ht="13" hidden="1"/>
    <row r="180" ht="13" hidden="1"/>
    <row r="181" ht="13" hidden="1"/>
    <row r="182" ht="13" hidden="1"/>
    <row r="183" ht="13" hidden="1"/>
    <row r="184" ht="13" hidden="1"/>
    <row r="185" ht="13" hidden="1"/>
    <row r="186" ht="13" hidden="1"/>
    <row r="187" ht="13" hidden="1"/>
    <row r="188" ht="13" hidden="1"/>
    <row r="189" ht="13" hidden="1"/>
    <row r="190" ht="13" hidden="1"/>
    <row r="191" ht="13" hidden="1"/>
    <row r="192" ht="13" hidden="1"/>
    <row r="193" ht="13" hidden="1"/>
    <row r="194" ht="13" hidden="1"/>
    <row r="195" ht="13" hidden="1"/>
    <row r="196" ht="13" hidden="1"/>
    <row r="197" ht="13" hidden="1"/>
    <row r="198" ht="13" hidden="1"/>
    <row r="199" ht="13" hidden="1"/>
    <row r="200" ht="13" hidden="1"/>
    <row r="201" ht="13" hidden="1"/>
    <row r="202" ht="13" hidden="1"/>
    <row r="203" ht="13" hidden="1"/>
    <row r="204" ht="13" hidden="1"/>
    <row r="205" ht="13" hidden="1"/>
    <row r="206" ht="13" hidden="1"/>
    <row r="207" ht="13" hidden="1"/>
    <row r="208" ht="13" hidden="1"/>
    <row r="209" ht="13" hidden="1"/>
    <row r="210" ht="13" hidden="1"/>
    <row r="211" ht="13" hidden="1"/>
    <row r="212" ht="13" hidden="1"/>
    <row r="213" ht="13" hidden="1"/>
    <row r="214" ht="13" hidden="1"/>
    <row r="215" ht="13" hidden="1"/>
    <row r="216" ht="13" hidden="1"/>
    <row r="217" ht="13" hidden="1"/>
    <row r="218" ht="13" hidden="1"/>
    <row r="219" ht="13" hidden="1"/>
    <row r="220" ht="13" hidden="1"/>
    <row r="221" ht="13" hidden="1"/>
    <row r="222" ht="13" hidden="1"/>
    <row r="223" ht="13" hidden="1"/>
    <row r="224" ht="13" hidden="1"/>
    <row r="225" ht="13" hidden="1"/>
    <row r="226" ht="13" hidden="1"/>
    <row r="227" ht="13" hidden="1"/>
    <row r="228" ht="13" hidden="1"/>
    <row r="229" ht="13" hidden="1"/>
    <row r="230" ht="13" hidden="1"/>
    <row r="231" ht="13" hidden="1"/>
    <row r="232" ht="13" hidden="1"/>
    <row r="233" ht="13" hidden="1"/>
    <row r="234" ht="13" hidden="1"/>
    <row r="235" ht="13" hidden="1"/>
    <row r="236" ht="13" hidden="1"/>
    <row r="237" ht="13" hidden="1"/>
    <row r="238" ht="13" hidden="1"/>
    <row r="239" ht="13" hidden="1"/>
    <row r="240" ht="13" hidden="1"/>
    <row r="241" ht="13" hidden="1"/>
    <row r="242" ht="13" hidden="1"/>
    <row r="243" ht="13" hidden="1"/>
    <row r="244" ht="13" hidden="1"/>
    <row r="245" ht="13" hidden="1"/>
    <row r="246" ht="13" hidden="1"/>
    <row r="247" ht="13" hidden="1"/>
    <row r="248" ht="13" hidden="1"/>
    <row r="249" ht="13" hidden="1"/>
    <row r="250" ht="13" hidden="1"/>
    <row r="251" ht="13" hidden="1"/>
    <row r="252" ht="13" hidden="1"/>
    <row r="253" ht="13" hidden="1"/>
    <row r="254" ht="13" hidden="1"/>
    <row r="255" ht="13" hidden="1"/>
    <row r="256" ht="13" hidden="1"/>
    <row r="257" ht="13" hidden="1"/>
    <row r="258" ht="13" hidden="1"/>
    <row r="259" ht="13" hidden="1"/>
    <row r="260" ht="13" hidden="1"/>
    <row r="261" ht="13" hidden="1"/>
    <row r="262" ht="13" hidden="1"/>
    <row r="263" ht="13" hidden="1"/>
    <row r="264" ht="13" hidden="1"/>
    <row r="265" ht="13" hidden="1"/>
    <row r="266" ht="13" hidden="1"/>
    <row r="267" ht="13" hidden="1"/>
    <row r="268" ht="13" hidden="1"/>
    <row r="269" ht="13" hidden="1"/>
    <row r="270" ht="13" hidden="1"/>
    <row r="271" ht="13" hidden="1"/>
    <row r="272" ht="13" hidden="1"/>
    <row r="273" ht="13" hidden="1"/>
    <row r="274" ht="13" hidden="1"/>
    <row r="275" ht="13" hidden="1"/>
    <row r="276" ht="13" hidden="1"/>
    <row r="277" ht="13" hidden="1"/>
    <row r="278" ht="13" hidden="1"/>
    <row r="279" ht="13" hidden="1"/>
    <row r="280" ht="13" hidden="1"/>
    <row r="281" ht="13" hidden="1"/>
    <row r="282" ht="13" hidden="1"/>
    <row r="283" ht="13" hidden="1"/>
    <row r="284" ht="13" hidden="1"/>
    <row r="285" ht="13" hidden="1"/>
    <row r="286" ht="13" hidden="1"/>
    <row r="287" ht="13" hidden="1"/>
    <row r="288" ht="13" hidden="1"/>
    <row r="289" ht="13" hidden="1"/>
    <row r="290" ht="13" hidden="1"/>
    <row r="291" ht="13" hidden="1"/>
    <row r="292" ht="13" hidden="1"/>
    <row r="293" ht="13" hidden="1"/>
    <row r="294" ht="13" hidden="1"/>
    <row r="295" ht="13" hidden="1"/>
    <row r="296" ht="13" hidden="1"/>
    <row r="297" ht="13" hidden="1"/>
    <row r="298" ht="13" hidden="1"/>
    <row r="299" ht="13" hidden="1"/>
    <row r="300" ht="13" hidden="1"/>
    <row r="301" ht="13" hidden="1"/>
    <row r="302" ht="13" hidden="1"/>
    <row r="303" ht="13" hidden="1"/>
    <row r="304" ht="13" hidden="1"/>
    <row r="305" ht="13" hidden="1"/>
    <row r="306" ht="13" hidden="1"/>
    <row r="307" ht="13" hidden="1"/>
    <row r="308" ht="13" hidden="1"/>
    <row r="309" ht="13" hidden="1"/>
    <row r="310" ht="13" hidden="1"/>
    <row r="311" ht="13" hidden="1"/>
    <row r="312" ht="13" hidden="1"/>
    <row r="313" ht="13" hidden="1"/>
    <row r="314" ht="13" hidden="1"/>
    <row r="315" ht="13" hidden="1"/>
    <row r="316" ht="13" hidden="1"/>
    <row r="317" ht="13" hidden="1"/>
    <row r="318" ht="13" hidden="1"/>
    <row r="319" ht="13" hidden="1"/>
    <row r="320" ht="13" hidden="1"/>
    <row r="321" ht="13" hidden="1"/>
    <row r="322" ht="13" hidden="1"/>
    <row r="323" ht="13" hidden="1"/>
    <row r="324" ht="13" hidden="1"/>
    <row r="325" ht="13" hidden="1"/>
    <row r="326" ht="13" hidden="1"/>
    <row r="327" ht="13" hidden="1"/>
    <row r="328" ht="13" hidden="1"/>
    <row r="329" ht="13" hidden="1"/>
    <row r="330" ht="13" hidden="1"/>
    <row r="331" ht="13" hidden="1"/>
    <row r="332" ht="13" hidden="1"/>
    <row r="333" ht="13" hidden="1"/>
    <row r="334" ht="13" hidden="1"/>
    <row r="335" ht="13" hidden="1"/>
    <row r="336" ht="13" hidden="1"/>
    <row r="337" ht="13" hidden="1"/>
    <row r="338" ht="13" hidden="1"/>
    <row r="339" ht="13" hidden="1"/>
    <row r="340" ht="13" hidden="1"/>
    <row r="341" ht="13" hidden="1"/>
    <row r="342" ht="13" hidden="1"/>
    <row r="343" ht="13" hidden="1"/>
    <row r="344" ht="13" hidden="1"/>
    <row r="345" ht="13" hidden="1"/>
    <row r="346" ht="13" hidden="1"/>
    <row r="347" ht="13" hidden="1"/>
    <row r="348" ht="13" hidden="1"/>
    <row r="349" ht="13" hidden="1"/>
    <row r="350" ht="13" hidden="1"/>
    <row r="351" ht="13" hidden="1"/>
    <row r="352" ht="13" hidden="1"/>
    <row r="353" ht="13" hidden="1"/>
    <row r="354" ht="13" hidden="1"/>
    <row r="355" ht="13" hidden="1"/>
    <row r="356" ht="13" hidden="1"/>
    <row r="357" ht="13" hidden="1"/>
    <row r="358" ht="13" hidden="1"/>
    <row r="359" ht="13" hidden="1"/>
    <row r="360" ht="13" hidden="1"/>
    <row r="361" ht="13" hidden="1"/>
    <row r="362" ht="13" hidden="1"/>
    <row r="363" ht="13" hidden="1"/>
    <row r="364" ht="13" hidden="1"/>
    <row r="365" ht="13" hidden="1"/>
    <row r="366" ht="13" hidden="1"/>
    <row r="367" ht="13" hidden="1"/>
    <row r="368" ht="13" hidden="1"/>
    <row r="369" ht="13" hidden="1"/>
    <row r="370" ht="13" hidden="1"/>
    <row r="371" ht="13" hidden="1"/>
    <row r="372" ht="13" hidden="1"/>
    <row r="373" ht="13" hidden="1"/>
    <row r="374" ht="13" hidden="1"/>
    <row r="375" ht="13" hidden="1"/>
    <row r="376" ht="13" hidden="1"/>
    <row r="377" ht="13" hidden="1"/>
    <row r="378" ht="13" hidden="1"/>
    <row r="379" ht="13" hidden="1"/>
    <row r="380" ht="13" hidden="1"/>
    <row r="381" ht="13" hidden="1"/>
    <row r="382" ht="13" hidden="1"/>
    <row r="383" ht="13" hidden="1"/>
    <row r="384" ht="13" hidden="1"/>
    <row r="385" ht="13" hidden="1"/>
    <row r="386" ht="13" hidden="1"/>
    <row r="387" ht="13" hidden="1"/>
    <row r="388" ht="13" hidden="1"/>
    <row r="389" ht="13" hidden="1"/>
    <row r="390" ht="13" hidden="1"/>
    <row r="391" ht="13" hidden="1"/>
    <row r="392" ht="13" hidden="1"/>
    <row r="393" ht="13" hidden="1"/>
    <row r="394" ht="13" hidden="1"/>
    <row r="395" ht="13" hidden="1"/>
    <row r="396" ht="13" hidden="1"/>
    <row r="397" ht="13" hidden="1"/>
    <row r="398" ht="13" hidden="1"/>
    <row r="399" ht="13" hidden="1"/>
    <row r="400" ht="13" hidden="1"/>
    <row r="401" ht="13" hidden="1"/>
    <row r="402" ht="13" hidden="1"/>
    <row r="403" ht="13" hidden="1"/>
    <row r="404" ht="13" hidden="1"/>
    <row r="405" ht="13" hidden="1"/>
    <row r="406" ht="13" hidden="1"/>
    <row r="407" ht="13" hidden="1"/>
    <row r="408" ht="13" hidden="1"/>
    <row r="409" ht="13" hidden="1"/>
    <row r="410" ht="13" hidden="1"/>
    <row r="411" ht="13" hidden="1"/>
    <row r="412" ht="13" hidden="1"/>
    <row r="413" ht="13" hidden="1"/>
    <row r="414" ht="13" hidden="1"/>
    <row r="415" ht="13" hidden="1"/>
    <row r="416" ht="13" hidden="1"/>
    <row r="417" ht="13" hidden="1"/>
    <row r="418" ht="13" hidden="1"/>
    <row r="419" ht="13" hidden="1"/>
    <row r="420" ht="13" hidden="1"/>
    <row r="421" ht="13" hidden="1"/>
    <row r="422" ht="13" hidden="1"/>
    <row r="423" ht="13" hidden="1"/>
    <row r="424" ht="13" hidden="1"/>
    <row r="425" ht="13" hidden="1"/>
    <row r="426" ht="13" hidden="1"/>
    <row r="427" ht="13" hidden="1"/>
    <row r="428" ht="13" hidden="1"/>
    <row r="429" ht="13" hidden="1"/>
    <row r="430" ht="13" hidden="1"/>
    <row r="431" ht="13" hidden="1"/>
    <row r="432" ht="13" hidden="1"/>
    <row r="433" ht="13" hidden="1"/>
    <row r="434" ht="13" hidden="1"/>
    <row r="435" ht="13" hidden="1"/>
    <row r="436" ht="13" hidden="1"/>
    <row r="437" ht="13" hidden="1"/>
    <row r="438" ht="13" hidden="1"/>
    <row r="439" ht="13" hidden="1"/>
    <row r="440" ht="13" hidden="1"/>
    <row r="441" ht="13" hidden="1"/>
    <row r="442" ht="13" hidden="1"/>
    <row r="443" ht="13" hidden="1"/>
    <row r="444" ht="13" hidden="1"/>
    <row r="445" ht="13" hidden="1"/>
    <row r="446" ht="13" hidden="1"/>
    <row r="447" ht="13" hidden="1"/>
    <row r="448" ht="13" hidden="1"/>
    <row r="449" ht="13" hidden="1"/>
    <row r="450" ht="13" hidden="1"/>
    <row r="451" ht="13" hidden="1"/>
    <row r="452" ht="13" hidden="1"/>
    <row r="453" ht="13" hidden="1"/>
    <row r="454" ht="13" hidden="1"/>
    <row r="455" ht="13" hidden="1"/>
    <row r="456" ht="13" hidden="1"/>
    <row r="457" ht="13" hidden="1"/>
    <row r="458" ht="13" hidden="1"/>
    <row r="459" ht="13" hidden="1"/>
    <row r="460" ht="13" hidden="1"/>
    <row r="461" ht="13" hidden="1"/>
    <row r="462" ht="13" hidden="1"/>
    <row r="463" ht="13" hidden="1"/>
    <row r="464" ht="13" hidden="1"/>
    <row r="465" ht="13" hidden="1"/>
    <row r="466" ht="13" hidden="1"/>
    <row r="467" ht="13" hidden="1"/>
    <row r="468" ht="13" hidden="1"/>
    <row r="469" ht="13" hidden="1"/>
    <row r="470" ht="13" hidden="1"/>
    <row r="471" ht="13" hidden="1"/>
    <row r="472" ht="13" hidden="1"/>
    <row r="473" ht="13" hidden="1"/>
    <row r="474" ht="13" hidden="1"/>
    <row r="475" ht="13" hidden="1"/>
    <row r="476" ht="13" hidden="1"/>
    <row r="477" ht="13" hidden="1"/>
    <row r="478" ht="13" hidden="1"/>
    <row r="479" ht="13" hidden="1"/>
    <row r="480" ht="13" hidden="1"/>
    <row r="481" ht="13" hidden="1"/>
    <row r="482" ht="13" hidden="1"/>
    <row r="483" ht="13" hidden="1"/>
    <row r="484" ht="13" hidden="1"/>
    <row r="485" ht="13" hidden="1"/>
    <row r="486" ht="13" hidden="1"/>
    <row r="487" ht="13" hidden="1"/>
    <row r="488" ht="13" hidden="1"/>
    <row r="489" ht="13" hidden="1"/>
    <row r="490" ht="13" hidden="1"/>
    <row r="491" ht="13" hidden="1"/>
    <row r="492" ht="13" hidden="1"/>
    <row r="493" ht="13" hidden="1"/>
    <row r="494" ht="13" hidden="1"/>
    <row r="495" ht="13" hidden="1"/>
    <row r="496" ht="13" hidden="1"/>
    <row r="497" ht="13" hidden="1"/>
    <row r="498" ht="13" hidden="1"/>
    <row r="499" ht="13" hidden="1"/>
    <row r="500" ht="13" hidden="1"/>
    <row r="501" ht="13" hidden="1"/>
    <row r="502" ht="13" hidden="1"/>
    <row r="503" ht="13" hidden="1"/>
    <row r="504" ht="13" hidden="1"/>
    <row r="505" ht="13" hidden="1"/>
    <row r="506" ht="13" hidden="1"/>
    <row r="507" ht="13" hidden="1"/>
    <row r="508" ht="13" hidden="1"/>
    <row r="509" ht="13" hidden="1"/>
    <row r="510" ht="13" hidden="1"/>
    <row r="511" ht="13" hidden="1"/>
    <row r="512" ht="13" hidden="1"/>
    <row r="513" ht="13" hidden="1"/>
    <row r="514" ht="13" hidden="1"/>
    <row r="515" ht="13" hidden="1"/>
    <row r="516" ht="13" hidden="1"/>
    <row r="517" ht="13" hidden="1"/>
    <row r="518" ht="13" hidden="1"/>
    <row r="519" ht="13" hidden="1"/>
    <row r="520" ht="13" hidden="1"/>
    <row r="521" ht="13" hidden="1"/>
    <row r="522" ht="13" hidden="1"/>
    <row r="523" ht="13" hidden="1"/>
    <row r="524" ht="13" hidden="1"/>
    <row r="525" ht="13" hidden="1"/>
    <row r="526" ht="13" hidden="1"/>
    <row r="527" ht="13" hidden="1"/>
    <row r="528" ht="13" hidden="1"/>
    <row r="529" ht="13" hidden="1"/>
    <row r="530" ht="13" hidden="1"/>
    <row r="531" ht="13" hidden="1"/>
    <row r="532" ht="13" hidden="1"/>
    <row r="533" ht="13" hidden="1"/>
    <row r="534" ht="13" hidden="1"/>
    <row r="535" ht="13" hidden="1"/>
    <row r="536" ht="13" hidden="1"/>
    <row r="537" ht="13" hidden="1"/>
    <row r="538" ht="13" hidden="1"/>
    <row r="539" ht="13" hidden="1"/>
    <row r="540" ht="13" hidden="1"/>
    <row r="541" ht="13" hidden="1"/>
    <row r="542" ht="13" hidden="1"/>
    <row r="543" ht="13" hidden="1"/>
    <row r="544" ht="13" hidden="1"/>
    <row r="545" ht="13" hidden="1"/>
    <row r="546" ht="13" hidden="1"/>
    <row r="547" ht="13" hidden="1"/>
    <row r="548" ht="13" hidden="1"/>
    <row r="549" ht="13" hidden="1"/>
    <row r="550" ht="13" hidden="1"/>
    <row r="551" ht="13" hidden="1"/>
    <row r="552" ht="13" hidden="1"/>
    <row r="553" ht="13" hidden="1"/>
    <row r="554" ht="13" hidden="1"/>
    <row r="555" ht="13" hidden="1"/>
    <row r="556" ht="13" hidden="1"/>
    <row r="557" ht="13" hidden="1"/>
    <row r="558" ht="13" hidden="1"/>
    <row r="559" ht="13" hidden="1"/>
    <row r="560" ht="13" hidden="1"/>
    <row r="561" ht="13" hidden="1"/>
    <row r="562" ht="13" hidden="1"/>
    <row r="563" ht="13" hidden="1"/>
    <row r="564" ht="13" hidden="1"/>
    <row r="565" ht="13" hidden="1"/>
    <row r="566" ht="13" hidden="1"/>
    <row r="567" ht="13" hidden="1"/>
    <row r="568" ht="13" hidden="1"/>
    <row r="569" ht="13" hidden="1"/>
    <row r="570" ht="13" hidden="1"/>
    <row r="571" ht="13" hidden="1"/>
    <row r="572" ht="13" hidden="1"/>
    <row r="573" ht="13" hidden="1"/>
    <row r="574" ht="13" hidden="1"/>
    <row r="575" ht="13" hidden="1"/>
    <row r="576" ht="13" hidden="1"/>
    <row r="577" ht="13" hidden="1"/>
    <row r="578" ht="13" hidden="1"/>
    <row r="579" ht="13" hidden="1"/>
    <row r="580" ht="13" hidden="1"/>
    <row r="581" ht="13" hidden="1"/>
    <row r="582" ht="13" hidden="1"/>
    <row r="583" ht="13" hidden="1"/>
    <row r="584" ht="13" hidden="1"/>
    <row r="585" ht="13" hidden="1"/>
    <row r="586" ht="13" hidden="1"/>
    <row r="587" ht="13" hidden="1"/>
    <row r="588" ht="13" hidden="1"/>
    <row r="589" ht="13" hidden="1"/>
    <row r="590" ht="13" hidden="1"/>
    <row r="591" ht="13" hidden="1"/>
    <row r="592" ht="13" hidden="1"/>
    <row r="593" ht="13" hidden="1"/>
    <row r="594" ht="13" hidden="1"/>
    <row r="595" ht="13" hidden="1"/>
    <row r="596" ht="13" hidden="1"/>
    <row r="597" ht="13" hidden="1"/>
    <row r="598" ht="13" hidden="1"/>
    <row r="599" ht="13" hidden="1"/>
    <row r="600" ht="13" hidden="1"/>
    <row r="601" ht="13" hidden="1"/>
    <row r="602" ht="13" hidden="1"/>
    <row r="603" ht="13" hidden="1"/>
  </sheetData>
  <sheetProtection sheet="1" objects="1" scenarios="1" formatCells="0" formatColumns="0" formatRows="0" sort="0" autoFilter="0"/>
  <autoFilter ref="B8:L108"/>
  <dataValidations disablePrompts="1" count="1">
    <dataValidation type="list" allowBlank="1" showInputMessage="1" showErrorMessage="1" sqref="D9:D108">
      <formula1>Klantnr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tToHeight="0" orientation="portrait"/>
  <headerFooter>
    <oddFooter>&amp;L&amp;"Verdana,Standaard"&amp;8&amp;F&amp;C&amp;"Verdana,Standaard"&amp;8&amp;D &amp;T&amp;R&amp;"Verdana,Standaard"&amp;8&amp;P |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603"/>
  <sheetViews>
    <sheetView showGridLines="0" workbookViewId="0">
      <pane ySplit="8" topLeftCell="A9" activePane="bottomLeft" state="frozen"/>
      <selection activeCell="AW4" sqref="AW4"/>
      <selection pane="bottomLeft"/>
    </sheetView>
  </sheetViews>
  <sheetFormatPr baseColWidth="10" defaultColWidth="0" defaultRowHeight="12.75" customHeight="1" zeroHeight="1" x14ac:dyDescent="0"/>
  <cols>
    <col min="1" max="1" width="1.6640625" style="24" customWidth="1"/>
    <col min="2" max="2" width="9.6640625" style="24" customWidth="1"/>
    <col min="3" max="3" width="11.5" style="24" bestFit="1" customWidth="1"/>
    <col min="4" max="4" width="14.6640625" style="24" customWidth="1"/>
    <col min="5" max="5" width="19.5" style="24" customWidth="1"/>
    <col min="6" max="6" width="19.83203125" style="24" bestFit="1" customWidth="1"/>
    <col min="7" max="7" width="8.33203125" style="24" customWidth="1"/>
    <col min="8" max="8" width="15.83203125" style="24" customWidth="1"/>
    <col min="9" max="9" width="10.33203125" style="24" customWidth="1"/>
    <col min="10" max="12" width="9.5" style="24" customWidth="1"/>
    <col min="13" max="13" width="36.6640625" style="24" customWidth="1"/>
    <col min="14" max="14" width="1.6640625" style="24" customWidth="1"/>
    <col min="15" max="22" width="0" style="24" hidden="1" customWidth="1"/>
    <col min="23" max="16384" width="9.1640625" style="24" hidden="1"/>
  </cols>
  <sheetData>
    <row r="1" spans="1:14" ht="28.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2"/>
    </row>
    <row r="2" spans="1:14" ht="28.5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2"/>
    </row>
    <row r="3" spans="1:14" ht="28.5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2"/>
    </row>
    <row r="4" spans="1:14" ht="13"/>
    <row r="5" spans="1:14" ht="25">
      <c r="B5" s="25" t="s">
        <v>83</v>
      </c>
      <c r="C5" s="25"/>
      <c r="I5" s="61"/>
      <c r="J5" s="61"/>
      <c r="K5" s="61"/>
      <c r="L5" s="61"/>
    </row>
    <row r="6" spans="1:14" ht="19.5" customHeight="1">
      <c r="B6" s="26" t="str">
        <f>Bedrijfsnaam</f>
        <v>Company Name</v>
      </c>
      <c r="C6" s="26"/>
      <c r="I6" s="61"/>
      <c r="J6" s="61"/>
      <c r="K6" s="61"/>
      <c r="L6" s="61"/>
    </row>
    <row r="7" spans="1:14" ht="13"/>
    <row r="8" spans="1:14" ht="13">
      <c r="B8" s="27" t="s">
        <v>84</v>
      </c>
      <c r="C8" s="80" t="s">
        <v>90</v>
      </c>
      <c r="D8" s="62" t="s">
        <v>85</v>
      </c>
      <c r="E8" s="62" t="s">
        <v>86</v>
      </c>
      <c r="F8" s="62" t="s">
        <v>26</v>
      </c>
      <c r="G8" s="63" t="s">
        <v>28</v>
      </c>
      <c r="H8" s="64" t="s">
        <v>30</v>
      </c>
      <c r="I8" s="64" t="s">
        <v>32</v>
      </c>
      <c r="J8" s="64" t="s">
        <v>87</v>
      </c>
      <c r="K8" s="64" t="s">
        <v>88</v>
      </c>
      <c r="L8" s="65" t="s">
        <v>111</v>
      </c>
      <c r="M8" s="81" t="s">
        <v>89</v>
      </c>
    </row>
    <row r="9" spans="1:14" ht="13">
      <c r="B9" s="30"/>
      <c r="C9" s="30"/>
      <c r="D9" s="30"/>
      <c r="E9" s="30"/>
      <c r="F9" s="30"/>
      <c r="G9" s="30"/>
      <c r="H9" s="30"/>
      <c r="I9" s="30"/>
      <c r="J9" s="30"/>
      <c r="K9" s="30"/>
      <c r="L9" s="97" t="str">
        <f t="shared" ref="L9:L40" si="0">IF(B9="","",SUMIF(KmKlantnr,B9,KmAantal))</f>
        <v/>
      </c>
      <c r="M9" s="30"/>
    </row>
    <row r="10" spans="1:14" ht="13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97" t="str">
        <f t="shared" si="0"/>
        <v/>
      </c>
      <c r="M10" s="30"/>
    </row>
    <row r="11" spans="1:14" ht="13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97" t="str">
        <f t="shared" si="0"/>
        <v/>
      </c>
      <c r="M11" s="30"/>
    </row>
    <row r="12" spans="1:14" ht="13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97" t="str">
        <f t="shared" si="0"/>
        <v/>
      </c>
      <c r="M12" s="30"/>
    </row>
    <row r="13" spans="1:14" s="66" customFormat="1" ht="13">
      <c r="A13" s="24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97" t="str">
        <f t="shared" si="0"/>
        <v/>
      </c>
      <c r="M13" s="30"/>
    </row>
    <row r="14" spans="1:14" s="66" customFormat="1" ht="13">
      <c r="A14" s="24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97" t="str">
        <f t="shared" si="0"/>
        <v/>
      </c>
      <c r="M14" s="30"/>
    </row>
    <row r="15" spans="1:14" s="66" customFormat="1" ht="13">
      <c r="A15" s="24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97" t="str">
        <f t="shared" si="0"/>
        <v/>
      </c>
      <c r="M15" s="30"/>
    </row>
    <row r="16" spans="1:14" s="66" customFormat="1" ht="13">
      <c r="A16" s="24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97" t="str">
        <f t="shared" si="0"/>
        <v/>
      </c>
      <c r="M16" s="30"/>
    </row>
    <row r="17" spans="1:13" s="66" customFormat="1" ht="13">
      <c r="A17" s="24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97" t="str">
        <f t="shared" si="0"/>
        <v/>
      </c>
      <c r="M17" s="30"/>
    </row>
    <row r="18" spans="1:13" s="66" customFormat="1" ht="13">
      <c r="A18" s="24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97" t="str">
        <f t="shared" si="0"/>
        <v/>
      </c>
      <c r="M18" s="30"/>
    </row>
    <row r="19" spans="1:13" s="66" customFormat="1" ht="13">
      <c r="A19" s="24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97" t="str">
        <f t="shared" si="0"/>
        <v/>
      </c>
      <c r="M19" s="30"/>
    </row>
    <row r="20" spans="1:13" s="66" customFormat="1" ht="13">
      <c r="A20" s="24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97" t="str">
        <f t="shared" si="0"/>
        <v/>
      </c>
      <c r="M20" s="30"/>
    </row>
    <row r="21" spans="1:13" s="66" customFormat="1" ht="13">
      <c r="A21" s="24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97" t="str">
        <f t="shared" si="0"/>
        <v/>
      </c>
      <c r="M21" s="30"/>
    </row>
    <row r="22" spans="1:13" s="66" customFormat="1" ht="13">
      <c r="A22" s="24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97" t="str">
        <f t="shared" si="0"/>
        <v/>
      </c>
      <c r="M22" s="30"/>
    </row>
    <row r="23" spans="1:13" s="66" customFormat="1" ht="13">
      <c r="A23" s="24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97" t="str">
        <f t="shared" si="0"/>
        <v/>
      </c>
      <c r="M23" s="30"/>
    </row>
    <row r="24" spans="1:13" s="66" customFormat="1" ht="13">
      <c r="A24" s="24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97" t="str">
        <f t="shared" si="0"/>
        <v/>
      </c>
      <c r="M24" s="30"/>
    </row>
    <row r="25" spans="1:13" s="66" customFormat="1" ht="13">
      <c r="A25" s="24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97" t="str">
        <f t="shared" si="0"/>
        <v/>
      </c>
      <c r="M25" s="30"/>
    </row>
    <row r="26" spans="1:13" s="66" customFormat="1" ht="13">
      <c r="A26" s="24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97" t="str">
        <f t="shared" si="0"/>
        <v/>
      </c>
      <c r="M26" s="30"/>
    </row>
    <row r="27" spans="1:13" s="66" customFormat="1" ht="13">
      <c r="A27" s="24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97" t="str">
        <f t="shared" si="0"/>
        <v/>
      </c>
      <c r="M27" s="30"/>
    </row>
    <row r="28" spans="1:13" s="66" customFormat="1" ht="13">
      <c r="A28" s="24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97" t="str">
        <f t="shared" si="0"/>
        <v/>
      </c>
      <c r="M28" s="30"/>
    </row>
    <row r="29" spans="1:13" s="66" customFormat="1" ht="13">
      <c r="A29" s="24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97" t="str">
        <f t="shared" si="0"/>
        <v/>
      </c>
      <c r="M29" s="30"/>
    </row>
    <row r="30" spans="1:13" s="66" customFormat="1" ht="13">
      <c r="A30" s="24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97" t="str">
        <f t="shared" si="0"/>
        <v/>
      </c>
      <c r="M30" s="30"/>
    </row>
    <row r="31" spans="1:13" s="66" customFormat="1" ht="13">
      <c r="A31" s="24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97" t="str">
        <f t="shared" si="0"/>
        <v/>
      </c>
      <c r="M31" s="30"/>
    </row>
    <row r="32" spans="1:13" s="66" customFormat="1" ht="13">
      <c r="A32" s="24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97" t="str">
        <f t="shared" si="0"/>
        <v/>
      </c>
      <c r="M32" s="30"/>
    </row>
    <row r="33" spans="1:13" s="66" customFormat="1" ht="13">
      <c r="A33" s="24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97" t="str">
        <f t="shared" si="0"/>
        <v/>
      </c>
      <c r="M33" s="30"/>
    </row>
    <row r="34" spans="1:13" s="66" customFormat="1" ht="13">
      <c r="A34" s="24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97" t="str">
        <f t="shared" si="0"/>
        <v/>
      </c>
      <c r="M34" s="30"/>
    </row>
    <row r="35" spans="1:13" s="66" customFormat="1" ht="13">
      <c r="A35" s="24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97" t="str">
        <f t="shared" si="0"/>
        <v/>
      </c>
      <c r="M35" s="30"/>
    </row>
    <row r="36" spans="1:13" s="66" customFormat="1" ht="13">
      <c r="A36" s="24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97" t="str">
        <f t="shared" si="0"/>
        <v/>
      </c>
      <c r="M36" s="30"/>
    </row>
    <row r="37" spans="1:13" s="66" customFormat="1" ht="13">
      <c r="A37" s="24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97" t="str">
        <f t="shared" si="0"/>
        <v/>
      </c>
      <c r="M37" s="30"/>
    </row>
    <row r="38" spans="1:13" s="66" customFormat="1" ht="13">
      <c r="A38" s="24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97" t="str">
        <f t="shared" si="0"/>
        <v/>
      </c>
      <c r="M38" s="30"/>
    </row>
    <row r="39" spans="1:13" s="66" customFormat="1" ht="13">
      <c r="A39" s="24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97" t="str">
        <f t="shared" si="0"/>
        <v/>
      </c>
      <c r="M39" s="30"/>
    </row>
    <row r="40" spans="1:13" s="66" customFormat="1" ht="13">
      <c r="A40" s="24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97" t="str">
        <f t="shared" si="0"/>
        <v/>
      </c>
      <c r="M40" s="30"/>
    </row>
    <row r="41" spans="1:13" s="66" customFormat="1" ht="13">
      <c r="A41" s="24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97" t="str">
        <f t="shared" ref="L41:L72" si="1">IF(B41="","",SUMIF(KmKlantnr,B41,KmAantal))</f>
        <v/>
      </c>
      <c r="M41" s="30"/>
    </row>
    <row r="42" spans="1:13" s="66" customFormat="1" ht="13">
      <c r="A42" s="24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97" t="str">
        <f t="shared" si="1"/>
        <v/>
      </c>
      <c r="M42" s="30"/>
    </row>
    <row r="43" spans="1:13" s="66" customFormat="1" ht="13">
      <c r="A43" s="24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97" t="str">
        <f t="shared" si="1"/>
        <v/>
      </c>
      <c r="M43" s="30"/>
    </row>
    <row r="44" spans="1:13" s="66" customFormat="1" ht="13">
      <c r="A44" s="24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97" t="str">
        <f t="shared" si="1"/>
        <v/>
      </c>
      <c r="M44" s="30"/>
    </row>
    <row r="45" spans="1:13" s="66" customFormat="1" ht="13">
      <c r="A45" s="24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97" t="str">
        <f t="shared" si="1"/>
        <v/>
      </c>
      <c r="M45" s="30"/>
    </row>
    <row r="46" spans="1:13" s="66" customFormat="1" ht="13">
      <c r="A46" s="24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97" t="str">
        <f t="shared" si="1"/>
        <v/>
      </c>
      <c r="M46" s="30"/>
    </row>
    <row r="47" spans="1:13" s="66" customFormat="1" ht="13">
      <c r="A47" s="24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97" t="str">
        <f t="shared" si="1"/>
        <v/>
      </c>
      <c r="M47" s="30"/>
    </row>
    <row r="48" spans="1:13" s="66" customFormat="1" ht="13">
      <c r="A48" s="24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97" t="str">
        <f t="shared" si="1"/>
        <v/>
      </c>
      <c r="M48" s="30"/>
    </row>
    <row r="49" spans="1:13" s="66" customFormat="1" ht="13">
      <c r="A49" s="24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97" t="str">
        <f t="shared" si="1"/>
        <v/>
      </c>
      <c r="M49" s="30"/>
    </row>
    <row r="50" spans="1:13" s="66" customFormat="1" ht="13">
      <c r="A50" s="24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97" t="str">
        <f t="shared" si="1"/>
        <v/>
      </c>
      <c r="M50" s="30"/>
    </row>
    <row r="51" spans="1:13" s="66" customFormat="1" ht="13">
      <c r="A51" s="24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97" t="str">
        <f t="shared" si="1"/>
        <v/>
      </c>
      <c r="M51" s="30"/>
    </row>
    <row r="52" spans="1:13" s="66" customFormat="1" ht="13">
      <c r="A52" s="24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97" t="str">
        <f t="shared" si="1"/>
        <v/>
      </c>
      <c r="M52" s="30"/>
    </row>
    <row r="53" spans="1:13" s="66" customFormat="1" ht="13">
      <c r="A53" s="24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97" t="str">
        <f t="shared" si="1"/>
        <v/>
      </c>
      <c r="M53" s="30"/>
    </row>
    <row r="54" spans="1:13" s="66" customFormat="1" ht="13">
      <c r="A54" s="24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97" t="str">
        <f t="shared" si="1"/>
        <v/>
      </c>
      <c r="M54" s="30"/>
    </row>
    <row r="55" spans="1:13" s="66" customFormat="1" ht="13">
      <c r="A55" s="24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97" t="str">
        <f t="shared" si="1"/>
        <v/>
      </c>
      <c r="M55" s="30"/>
    </row>
    <row r="56" spans="1:13" s="66" customFormat="1" ht="13">
      <c r="A56" s="24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97" t="str">
        <f t="shared" si="1"/>
        <v/>
      </c>
      <c r="M56" s="30"/>
    </row>
    <row r="57" spans="1:13" s="66" customFormat="1" ht="13">
      <c r="A57" s="24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97" t="str">
        <f t="shared" si="1"/>
        <v/>
      </c>
      <c r="M57" s="30"/>
    </row>
    <row r="58" spans="1:13" s="66" customFormat="1" ht="13">
      <c r="A58" s="24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97" t="str">
        <f t="shared" si="1"/>
        <v/>
      </c>
      <c r="M58" s="30"/>
    </row>
    <row r="59" spans="1:13" s="66" customFormat="1" ht="13">
      <c r="A59" s="24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97" t="str">
        <f t="shared" si="1"/>
        <v/>
      </c>
      <c r="M59" s="30"/>
    </row>
    <row r="60" spans="1:13" s="66" customFormat="1" ht="13">
      <c r="A60" s="24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97" t="str">
        <f t="shared" si="1"/>
        <v/>
      </c>
      <c r="M60" s="30"/>
    </row>
    <row r="61" spans="1:13" s="66" customFormat="1" ht="13">
      <c r="A61" s="24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97" t="str">
        <f t="shared" si="1"/>
        <v/>
      </c>
      <c r="M61" s="30"/>
    </row>
    <row r="62" spans="1:13" s="66" customFormat="1" ht="13">
      <c r="A62" s="24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97" t="str">
        <f t="shared" si="1"/>
        <v/>
      </c>
      <c r="M62" s="30"/>
    </row>
    <row r="63" spans="1:13" s="66" customFormat="1" ht="13">
      <c r="A63" s="24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97" t="str">
        <f t="shared" si="1"/>
        <v/>
      </c>
      <c r="M63" s="30"/>
    </row>
    <row r="64" spans="1:13" s="66" customFormat="1" ht="13">
      <c r="A64" s="24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97" t="str">
        <f t="shared" si="1"/>
        <v/>
      </c>
      <c r="M64" s="30"/>
    </row>
    <row r="65" spans="1:13" s="66" customFormat="1" ht="13">
      <c r="A65" s="24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97" t="str">
        <f t="shared" si="1"/>
        <v/>
      </c>
      <c r="M65" s="30"/>
    </row>
    <row r="66" spans="1:13" s="66" customFormat="1" ht="13">
      <c r="A66" s="24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97" t="str">
        <f t="shared" si="1"/>
        <v/>
      </c>
      <c r="M66" s="30"/>
    </row>
    <row r="67" spans="1:13" s="66" customFormat="1" ht="13">
      <c r="A67" s="24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97" t="str">
        <f t="shared" si="1"/>
        <v/>
      </c>
      <c r="M67" s="30"/>
    </row>
    <row r="68" spans="1:13" s="66" customFormat="1" ht="13">
      <c r="A68" s="24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97" t="str">
        <f t="shared" si="1"/>
        <v/>
      </c>
      <c r="M68" s="30"/>
    </row>
    <row r="69" spans="1:13" s="66" customFormat="1" ht="13">
      <c r="A69" s="24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97" t="str">
        <f t="shared" si="1"/>
        <v/>
      </c>
      <c r="M69" s="30"/>
    </row>
    <row r="70" spans="1:13" s="66" customFormat="1" ht="13">
      <c r="A70" s="24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97" t="str">
        <f t="shared" si="1"/>
        <v/>
      </c>
      <c r="M70" s="30"/>
    </row>
    <row r="71" spans="1:13" s="66" customFormat="1" ht="13">
      <c r="A71" s="24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97" t="str">
        <f t="shared" si="1"/>
        <v/>
      </c>
      <c r="M71" s="30"/>
    </row>
    <row r="72" spans="1:13" s="66" customFormat="1" ht="13">
      <c r="A72" s="24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97" t="str">
        <f t="shared" si="1"/>
        <v/>
      </c>
      <c r="M72" s="30"/>
    </row>
    <row r="73" spans="1:13" s="66" customFormat="1" ht="13">
      <c r="A73" s="24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97" t="str">
        <f t="shared" ref="L73:L108" si="2">IF(B73="","",SUMIF(KmKlantnr,B73,KmAantal))</f>
        <v/>
      </c>
      <c r="M73" s="30"/>
    </row>
    <row r="74" spans="1:13" s="66" customFormat="1" ht="13">
      <c r="A74" s="24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97" t="str">
        <f t="shared" si="2"/>
        <v/>
      </c>
      <c r="M74" s="30"/>
    </row>
    <row r="75" spans="1:13" s="66" customFormat="1" ht="13">
      <c r="A75" s="24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97" t="str">
        <f t="shared" si="2"/>
        <v/>
      </c>
      <c r="M75" s="30"/>
    </row>
    <row r="76" spans="1:13" s="66" customFormat="1" ht="13">
      <c r="A76" s="24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97" t="str">
        <f t="shared" si="2"/>
        <v/>
      </c>
      <c r="M76" s="30"/>
    </row>
    <row r="77" spans="1:13" s="66" customFormat="1" ht="13">
      <c r="A77" s="24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97" t="str">
        <f t="shared" si="2"/>
        <v/>
      </c>
      <c r="M77" s="30"/>
    </row>
    <row r="78" spans="1:13" s="66" customFormat="1" ht="13">
      <c r="A78" s="24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97" t="str">
        <f t="shared" si="2"/>
        <v/>
      </c>
      <c r="M78" s="30"/>
    </row>
    <row r="79" spans="1:13" s="66" customFormat="1" ht="13">
      <c r="A79" s="24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97" t="str">
        <f t="shared" si="2"/>
        <v/>
      </c>
      <c r="M79" s="30"/>
    </row>
    <row r="80" spans="1:13" s="66" customFormat="1" ht="13">
      <c r="A80" s="24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97" t="str">
        <f t="shared" si="2"/>
        <v/>
      </c>
      <c r="M80" s="30"/>
    </row>
    <row r="81" spans="1:13" s="66" customFormat="1" ht="13">
      <c r="A81" s="24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97" t="str">
        <f t="shared" si="2"/>
        <v/>
      </c>
      <c r="M81" s="30"/>
    </row>
    <row r="82" spans="1:13" s="66" customFormat="1" ht="13">
      <c r="A82" s="24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97" t="str">
        <f t="shared" si="2"/>
        <v/>
      </c>
      <c r="M82" s="30"/>
    </row>
    <row r="83" spans="1:13" s="66" customFormat="1" ht="13">
      <c r="A83" s="24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97" t="str">
        <f t="shared" si="2"/>
        <v/>
      </c>
      <c r="M83" s="30"/>
    </row>
    <row r="84" spans="1:13" s="66" customFormat="1" ht="13">
      <c r="A84" s="24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97" t="str">
        <f t="shared" si="2"/>
        <v/>
      </c>
      <c r="M84" s="30"/>
    </row>
    <row r="85" spans="1:13" s="66" customFormat="1" ht="13">
      <c r="A85" s="24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97" t="str">
        <f t="shared" si="2"/>
        <v/>
      </c>
      <c r="M85" s="30"/>
    </row>
    <row r="86" spans="1:13" s="66" customFormat="1" ht="13">
      <c r="A86" s="24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97" t="str">
        <f t="shared" si="2"/>
        <v/>
      </c>
      <c r="M86" s="30"/>
    </row>
    <row r="87" spans="1:13" s="66" customFormat="1" ht="13">
      <c r="A87" s="24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97" t="str">
        <f t="shared" si="2"/>
        <v/>
      </c>
      <c r="M87" s="30"/>
    </row>
    <row r="88" spans="1:13" s="66" customFormat="1" ht="13">
      <c r="A88" s="24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97" t="str">
        <f t="shared" si="2"/>
        <v/>
      </c>
      <c r="M88" s="30"/>
    </row>
    <row r="89" spans="1:13" s="66" customFormat="1" ht="13">
      <c r="A89" s="24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97" t="str">
        <f t="shared" si="2"/>
        <v/>
      </c>
      <c r="M89" s="30"/>
    </row>
    <row r="90" spans="1:13" s="66" customFormat="1" ht="13">
      <c r="A90" s="24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97" t="str">
        <f t="shared" si="2"/>
        <v/>
      </c>
      <c r="M90" s="30"/>
    </row>
    <row r="91" spans="1:13" s="66" customFormat="1" ht="13">
      <c r="A91" s="24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97" t="str">
        <f t="shared" si="2"/>
        <v/>
      </c>
      <c r="M91" s="30"/>
    </row>
    <row r="92" spans="1:13" s="66" customFormat="1" ht="13">
      <c r="A92" s="24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97" t="str">
        <f t="shared" si="2"/>
        <v/>
      </c>
      <c r="M92" s="30"/>
    </row>
    <row r="93" spans="1:13" s="66" customFormat="1" ht="13">
      <c r="A93" s="24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97" t="str">
        <f t="shared" si="2"/>
        <v/>
      </c>
      <c r="M93" s="30"/>
    </row>
    <row r="94" spans="1:13" s="66" customFormat="1" ht="13">
      <c r="A94" s="24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97" t="str">
        <f t="shared" si="2"/>
        <v/>
      </c>
      <c r="M94" s="30"/>
    </row>
    <row r="95" spans="1:13" s="66" customFormat="1" ht="13">
      <c r="A95" s="24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97" t="str">
        <f t="shared" si="2"/>
        <v/>
      </c>
      <c r="M95" s="30"/>
    </row>
    <row r="96" spans="1:13" s="66" customFormat="1" ht="13">
      <c r="A96" s="24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97" t="str">
        <f t="shared" si="2"/>
        <v/>
      </c>
      <c r="M96" s="30"/>
    </row>
    <row r="97" spans="1:13" s="66" customFormat="1" ht="13">
      <c r="A97" s="24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97" t="str">
        <f t="shared" si="2"/>
        <v/>
      </c>
      <c r="M97" s="30"/>
    </row>
    <row r="98" spans="1:13" s="66" customFormat="1" ht="13">
      <c r="A98" s="24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97" t="str">
        <f t="shared" si="2"/>
        <v/>
      </c>
      <c r="M98" s="30"/>
    </row>
    <row r="99" spans="1:13" s="66" customFormat="1" ht="13">
      <c r="A99" s="24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97" t="str">
        <f t="shared" si="2"/>
        <v/>
      </c>
      <c r="M99" s="30"/>
    </row>
    <row r="100" spans="1:13" s="66" customFormat="1" ht="13">
      <c r="A100" s="24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97" t="str">
        <f t="shared" si="2"/>
        <v/>
      </c>
      <c r="M100" s="30"/>
    </row>
    <row r="101" spans="1:13" s="66" customFormat="1" ht="13">
      <c r="A101" s="24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97" t="str">
        <f t="shared" si="2"/>
        <v/>
      </c>
      <c r="M101" s="30"/>
    </row>
    <row r="102" spans="1:13" s="66" customFormat="1" ht="13">
      <c r="A102" s="24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97" t="str">
        <f t="shared" si="2"/>
        <v/>
      </c>
      <c r="M102" s="30"/>
    </row>
    <row r="103" spans="1:13" s="66" customFormat="1" ht="13">
      <c r="A103" s="24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97" t="str">
        <f t="shared" si="2"/>
        <v/>
      </c>
      <c r="M103" s="30"/>
    </row>
    <row r="104" spans="1:13" s="66" customFormat="1" ht="13">
      <c r="A104" s="24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97" t="str">
        <f t="shared" si="2"/>
        <v/>
      </c>
      <c r="M104" s="30"/>
    </row>
    <row r="105" spans="1:13" s="66" customFormat="1" ht="13">
      <c r="A105" s="24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97" t="str">
        <f t="shared" si="2"/>
        <v/>
      </c>
      <c r="M105" s="30"/>
    </row>
    <row r="106" spans="1:13" s="66" customFormat="1" ht="13">
      <c r="A106" s="24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97" t="str">
        <f t="shared" si="2"/>
        <v/>
      </c>
      <c r="M106" s="30"/>
    </row>
    <row r="107" spans="1:13" s="66" customFormat="1" ht="13">
      <c r="A107" s="24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97" t="str">
        <f t="shared" si="2"/>
        <v/>
      </c>
      <c r="M107" s="30"/>
    </row>
    <row r="108" spans="1:13" s="66" customFormat="1" ht="13">
      <c r="A108" s="24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97" t="str">
        <f t="shared" si="2"/>
        <v/>
      </c>
      <c r="M108" s="30"/>
    </row>
    <row r="109" spans="1:13" ht="13"/>
    <row r="110" spans="1:13" ht="13" hidden="1"/>
    <row r="111" spans="1:13" ht="13" hidden="1"/>
    <row r="112" spans="1:13" ht="13" hidden="1"/>
    <row r="113" ht="13" hidden="1"/>
    <row r="114" ht="13" hidden="1"/>
    <row r="115" ht="13" hidden="1"/>
    <row r="116" ht="13" hidden="1"/>
    <row r="117" ht="13" hidden="1"/>
    <row r="118" ht="13" hidden="1"/>
    <row r="119" ht="13" hidden="1"/>
    <row r="120" ht="13" hidden="1"/>
    <row r="121" ht="13" hidden="1"/>
    <row r="122" ht="13" hidden="1"/>
    <row r="123" ht="13" hidden="1"/>
    <row r="124" ht="13" hidden="1"/>
    <row r="125" ht="13" hidden="1"/>
    <row r="126" ht="13" hidden="1"/>
    <row r="127" ht="13" hidden="1"/>
    <row r="128" ht="13" hidden="1"/>
    <row r="129" ht="13" hidden="1"/>
    <row r="130" ht="13" hidden="1"/>
    <row r="131" ht="13" hidden="1"/>
    <row r="132" ht="13" hidden="1"/>
    <row r="133" ht="13" hidden="1"/>
    <row r="134" ht="13" hidden="1"/>
    <row r="135" ht="13" hidden="1"/>
    <row r="136" ht="13" hidden="1"/>
    <row r="137" ht="13" hidden="1"/>
    <row r="138" ht="13" hidden="1"/>
    <row r="139" ht="13" hidden="1"/>
    <row r="140" ht="13" hidden="1"/>
    <row r="141" ht="13" hidden="1"/>
    <row r="142" ht="13" hidden="1"/>
    <row r="143" ht="13" hidden="1"/>
    <row r="144" ht="13" hidden="1"/>
    <row r="145" ht="13" hidden="1"/>
    <row r="146" ht="13" hidden="1"/>
    <row r="147" ht="13" hidden="1"/>
    <row r="148" ht="13" hidden="1"/>
    <row r="149" ht="13" hidden="1"/>
    <row r="150" ht="13" hidden="1"/>
    <row r="151" ht="13" hidden="1"/>
    <row r="152" ht="13" hidden="1"/>
    <row r="153" ht="13" hidden="1"/>
    <row r="154" ht="13" hidden="1"/>
    <row r="155" ht="13" hidden="1"/>
    <row r="156" ht="13" hidden="1"/>
    <row r="157" ht="13" hidden="1"/>
    <row r="158" ht="13" hidden="1"/>
    <row r="159" ht="13" hidden="1"/>
    <row r="160" ht="13" hidden="1"/>
    <row r="161" ht="13" hidden="1"/>
    <row r="162" ht="13" hidden="1"/>
    <row r="163" ht="13" hidden="1"/>
    <row r="164" ht="13" hidden="1"/>
    <row r="165" ht="13" hidden="1"/>
    <row r="166" ht="13" hidden="1"/>
    <row r="167" ht="13" hidden="1"/>
    <row r="168" ht="13" hidden="1"/>
    <row r="169" ht="13" hidden="1"/>
    <row r="170" ht="13" hidden="1"/>
    <row r="171" ht="13" hidden="1"/>
    <row r="172" ht="13" hidden="1"/>
    <row r="173" ht="13" hidden="1"/>
    <row r="174" ht="13" hidden="1"/>
    <row r="175" ht="13" hidden="1"/>
    <row r="176" ht="13" hidden="1"/>
    <row r="177" ht="13" hidden="1"/>
    <row r="178" ht="13" hidden="1"/>
    <row r="179" ht="13" hidden="1"/>
    <row r="180" ht="13" hidden="1"/>
    <row r="181" ht="13" hidden="1"/>
    <row r="182" ht="13" hidden="1"/>
    <row r="183" ht="13" hidden="1"/>
    <row r="184" ht="13" hidden="1"/>
    <row r="185" ht="13" hidden="1"/>
    <row r="186" ht="13" hidden="1"/>
    <row r="187" ht="13" hidden="1"/>
    <row r="188" ht="13" hidden="1"/>
    <row r="189" ht="13" hidden="1"/>
    <row r="190" ht="13" hidden="1"/>
    <row r="191" ht="13" hidden="1"/>
    <row r="192" ht="13" hidden="1"/>
    <row r="193" ht="13" hidden="1"/>
    <row r="194" ht="13" hidden="1"/>
    <row r="195" ht="13" hidden="1"/>
    <row r="196" ht="13" hidden="1"/>
    <row r="197" ht="13" hidden="1"/>
    <row r="198" ht="13" hidden="1"/>
    <row r="199" ht="13" hidden="1"/>
    <row r="200" ht="13" hidden="1"/>
    <row r="201" ht="13" hidden="1"/>
    <row r="202" ht="13" hidden="1"/>
    <row r="203" ht="13" hidden="1"/>
    <row r="204" ht="13" hidden="1"/>
    <row r="205" ht="13" hidden="1"/>
    <row r="206" ht="13" hidden="1"/>
    <row r="207" ht="13" hidden="1"/>
    <row r="208" ht="13" hidden="1"/>
    <row r="209" ht="13" hidden="1"/>
    <row r="210" ht="13" hidden="1"/>
    <row r="211" ht="13" hidden="1"/>
    <row r="212" ht="13" hidden="1"/>
    <row r="213" ht="13" hidden="1"/>
    <row r="214" ht="13" hidden="1"/>
    <row r="215" ht="13" hidden="1"/>
    <row r="216" ht="13" hidden="1"/>
    <row r="217" ht="13" hidden="1"/>
    <row r="218" ht="13" hidden="1"/>
    <row r="219" ht="13" hidden="1"/>
    <row r="220" ht="13" hidden="1"/>
    <row r="221" ht="13" hidden="1"/>
    <row r="222" ht="13" hidden="1"/>
    <row r="223" ht="13" hidden="1"/>
    <row r="224" ht="13" hidden="1"/>
    <row r="225" ht="13" hidden="1"/>
    <row r="226" ht="13" hidden="1"/>
    <row r="227" ht="13" hidden="1"/>
    <row r="228" ht="13" hidden="1"/>
    <row r="229" ht="13" hidden="1"/>
    <row r="230" ht="13" hidden="1"/>
    <row r="231" ht="13" hidden="1"/>
    <row r="232" ht="13" hidden="1"/>
    <row r="233" ht="13" hidden="1"/>
    <row r="234" ht="13" hidden="1"/>
    <row r="235" ht="13" hidden="1"/>
    <row r="236" ht="13" hidden="1"/>
    <row r="237" ht="13" hidden="1"/>
    <row r="238" ht="13" hidden="1"/>
    <row r="239" ht="13" hidden="1"/>
    <row r="240" ht="13" hidden="1"/>
    <row r="241" ht="13" hidden="1"/>
    <row r="242" ht="13" hidden="1"/>
    <row r="243" ht="13" hidden="1"/>
    <row r="244" ht="13" hidden="1"/>
    <row r="245" ht="13" hidden="1"/>
    <row r="246" ht="13" hidden="1"/>
    <row r="247" ht="13" hidden="1"/>
    <row r="248" ht="13" hidden="1"/>
    <row r="249" ht="13" hidden="1"/>
    <row r="250" ht="13" hidden="1"/>
    <row r="251" ht="13" hidden="1"/>
    <row r="252" ht="13" hidden="1"/>
    <row r="253" ht="13" hidden="1"/>
    <row r="254" ht="13" hidden="1"/>
    <row r="255" ht="13" hidden="1"/>
    <row r="256" ht="13" hidden="1"/>
    <row r="257" ht="13" hidden="1"/>
    <row r="258" ht="13" hidden="1"/>
    <row r="259" ht="13" hidden="1"/>
    <row r="260" ht="13" hidden="1"/>
    <row r="261" ht="13" hidden="1"/>
    <row r="262" ht="13" hidden="1"/>
    <row r="263" ht="13" hidden="1"/>
    <row r="264" ht="13" hidden="1"/>
    <row r="265" ht="13" hidden="1"/>
    <row r="266" ht="13" hidden="1"/>
    <row r="267" ht="13" hidden="1"/>
    <row r="268" ht="13" hidden="1"/>
    <row r="269" ht="13" hidden="1"/>
    <row r="270" ht="13" hidden="1"/>
    <row r="271" ht="13" hidden="1"/>
    <row r="272" ht="13" hidden="1"/>
    <row r="273" ht="13" hidden="1"/>
    <row r="274" ht="13" hidden="1"/>
    <row r="275" ht="13" hidden="1"/>
    <row r="276" ht="13" hidden="1"/>
    <row r="277" ht="13" hidden="1"/>
    <row r="278" ht="13" hidden="1"/>
    <row r="279" ht="13" hidden="1"/>
    <row r="280" ht="13" hidden="1"/>
    <row r="281" ht="13" hidden="1"/>
    <row r="282" ht="13" hidden="1"/>
    <row r="283" ht="13" hidden="1"/>
    <row r="284" ht="13" hidden="1"/>
    <row r="285" ht="13" hidden="1"/>
    <row r="286" ht="13" hidden="1"/>
    <row r="287" ht="13" hidden="1"/>
    <row r="288" ht="13" hidden="1"/>
    <row r="289" ht="13" hidden="1"/>
    <row r="290" ht="13" hidden="1"/>
    <row r="291" ht="13" hidden="1"/>
    <row r="292" ht="13" hidden="1"/>
    <row r="293" ht="13" hidden="1"/>
    <row r="294" ht="13" hidden="1"/>
    <row r="295" ht="13" hidden="1"/>
    <row r="296" ht="13" hidden="1"/>
    <row r="297" ht="13" hidden="1"/>
    <row r="298" ht="13" hidden="1"/>
    <row r="299" ht="13" hidden="1"/>
    <row r="300" ht="13" hidden="1"/>
    <row r="301" ht="13" hidden="1"/>
    <row r="302" ht="13" hidden="1"/>
    <row r="303" ht="13" hidden="1"/>
    <row r="304" ht="13" hidden="1"/>
    <row r="305" ht="13" hidden="1"/>
    <row r="306" ht="13" hidden="1"/>
    <row r="307" ht="13" hidden="1"/>
    <row r="308" ht="13" hidden="1"/>
    <row r="309" ht="13" hidden="1"/>
    <row r="310" ht="13" hidden="1"/>
    <row r="311" ht="13" hidden="1"/>
    <row r="312" ht="13" hidden="1"/>
    <row r="313" ht="13" hidden="1"/>
    <row r="314" ht="13" hidden="1"/>
    <row r="315" ht="13" hidden="1"/>
    <row r="316" ht="13" hidden="1"/>
    <row r="317" ht="13" hidden="1"/>
    <row r="318" ht="13" hidden="1"/>
    <row r="319" ht="13" hidden="1"/>
    <row r="320" ht="13" hidden="1"/>
    <row r="321" ht="13" hidden="1"/>
    <row r="322" ht="13" hidden="1"/>
    <row r="323" ht="13" hidden="1"/>
    <row r="324" ht="13" hidden="1"/>
    <row r="325" ht="13" hidden="1"/>
    <row r="326" ht="13" hidden="1"/>
    <row r="327" ht="13" hidden="1"/>
    <row r="328" ht="13" hidden="1"/>
    <row r="329" ht="13" hidden="1"/>
    <row r="330" ht="13" hidden="1"/>
    <row r="331" ht="13" hidden="1"/>
    <row r="332" ht="13" hidden="1"/>
    <row r="333" ht="13" hidden="1"/>
    <row r="334" ht="13" hidden="1"/>
    <row r="335" ht="13" hidden="1"/>
    <row r="336" ht="13" hidden="1"/>
    <row r="337" ht="13" hidden="1"/>
    <row r="338" ht="13" hidden="1"/>
    <row r="339" ht="13" hidden="1"/>
    <row r="340" ht="13" hidden="1"/>
    <row r="341" ht="13" hidden="1"/>
    <row r="342" ht="13" hidden="1"/>
    <row r="343" ht="13" hidden="1"/>
    <row r="344" ht="13" hidden="1"/>
    <row r="345" ht="13" hidden="1"/>
    <row r="346" ht="13" hidden="1"/>
    <row r="347" ht="13" hidden="1"/>
    <row r="348" ht="13" hidden="1"/>
    <row r="349" ht="13" hidden="1"/>
    <row r="350" ht="13" hidden="1"/>
    <row r="351" ht="13" hidden="1"/>
    <row r="352" ht="13" hidden="1"/>
    <row r="353" ht="13" hidden="1"/>
    <row r="354" ht="13" hidden="1"/>
    <row r="355" ht="13" hidden="1"/>
    <row r="356" ht="13" hidden="1"/>
    <row r="357" ht="13" hidden="1"/>
    <row r="358" ht="13" hidden="1"/>
    <row r="359" ht="13" hidden="1"/>
    <row r="360" ht="13" hidden="1"/>
    <row r="361" ht="13" hidden="1"/>
    <row r="362" ht="13" hidden="1"/>
    <row r="363" ht="13" hidden="1"/>
    <row r="364" ht="13" hidden="1"/>
    <row r="365" ht="13" hidden="1"/>
    <row r="366" ht="13" hidden="1"/>
    <row r="367" ht="13" hidden="1"/>
    <row r="368" ht="13" hidden="1"/>
    <row r="369" ht="13" hidden="1"/>
    <row r="370" ht="13" hidden="1"/>
    <row r="371" ht="13" hidden="1"/>
    <row r="372" ht="13" hidden="1"/>
    <row r="373" ht="13" hidden="1"/>
    <row r="374" ht="13" hidden="1"/>
    <row r="375" ht="13" hidden="1"/>
    <row r="376" ht="13" hidden="1"/>
    <row r="377" ht="13" hidden="1"/>
    <row r="378" ht="13" hidden="1"/>
    <row r="379" ht="13" hidden="1"/>
    <row r="380" ht="13" hidden="1"/>
    <row r="381" ht="13" hidden="1"/>
    <row r="382" ht="13" hidden="1"/>
    <row r="383" ht="13" hidden="1"/>
    <row r="384" ht="13" hidden="1"/>
    <row r="385" ht="13" hidden="1"/>
    <row r="386" ht="13" hidden="1"/>
    <row r="387" ht="13" hidden="1"/>
    <row r="388" ht="13" hidden="1"/>
    <row r="389" ht="13" hidden="1"/>
    <row r="390" ht="13" hidden="1"/>
    <row r="391" ht="13" hidden="1"/>
    <row r="392" ht="13" hidden="1"/>
    <row r="393" ht="13" hidden="1"/>
    <row r="394" ht="13" hidden="1"/>
    <row r="395" ht="13" hidden="1"/>
    <row r="396" ht="13" hidden="1"/>
    <row r="397" ht="13" hidden="1"/>
    <row r="398" ht="13" hidden="1"/>
    <row r="399" ht="13" hidden="1"/>
    <row r="400" ht="13" hidden="1"/>
    <row r="401" ht="13" hidden="1"/>
    <row r="402" ht="13" hidden="1"/>
    <row r="403" ht="13" hidden="1"/>
    <row r="404" ht="13" hidden="1"/>
    <row r="405" ht="13" hidden="1"/>
    <row r="406" ht="13" hidden="1"/>
    <row r="407" ht="13" hidden="1"/>
    <row r="408" ht="13" hidden="1"/>
    <row r="409" ht="13" hidden="1"/>
    <row r="410" ht="13" hidden="1"/>
    <row r="411" ht="13" hidden="1"/>
    <row r="412" ht="13" hidden="1"/>
    <row r="413" ht="13" hidden="1"/>
    <row r="414" ht="13" hidden="1"/>
    <row r="415" ht="13" hidden="1"/>
    <row r="416" ht="13" hidden="1"/>
    <row r="417" ht="13" hidden="1"/>
    <row r="418" ht="13" hidden="1"/>
    <row r="419" ht="13" hidden="1"/>
    <row r="420" ht="13" hidden="1"/>
    <row r="421" ht="13" hidden="1"/>
    <row r="422" ht="13" hidden="1"/>
    <row r="423" ht="13" hidden="1"/>
    <row r="424" ht="13" hidden="1"/>
    <row r="425" ht="13" hidden="1"/>
    <row r="426" ht="13" hidden="1"/>
    <row r="427" ht="13" hidden="1"/>
    <row r="428" ht="13" hidden="1"/>
    <row r="429" ht="13" hidden="1"/>
    <row r="430" ht="13" hidden="1"/>
    <row r="431" ht="13" hidden="1"/>
    <row r="432" ht="13" hidden="1"/>
    <row r="433" ht="13" hidden="1"/>
    <row r="434" ht="13" hidden="1"/>
    <row r="435" ht="13" hidden="1"/>
    <row r="436" ht="13" hidden="1"/>
    <row r="437" ht="13" hidden="1"/>
    <row r="438" ht="13" hidden="1"/>
    <row r="439" ht="13" hidden="1"/>
    <row r="440" ht="13" hidden="1"/>
    <row r="441" ht="13" hidden="1"/>
    <row r="442" ht="13" hidden="1"/>
    <row r="443" ht="13" hidden="1"/>
    <row r="444" ht="13" hidden="1"/>
    <row r="445" ht="13" hidden="1"/>
    <row r="446" ht="13" hidden="1"/>
    <row r="447" ht="13" hidden="1"/>
    <row r="448" ht="13" hidden="1"/>
    <row r="449" ht="13" hidden="1"/>
    <row r="450" ht="13" hidden="1"/>
    <row r="451" ht="13" hidden="1"/>
    <row r="452" ht="13" hidden="1"/>
    <row r="453" ht="13" hidden="1"/>
    <row r="454" ht="13" hidden="1"/>
    <row r="455" ht="13" hidden="1"/>
    <row r="456" ht="13" hidden="1"/>
    <row r="457" ht="13" hidden="1"/>
    <row r="458" ht="13" hidden="1"/>
    <row r="459" ht="13" hidden="1"/>
    <row r="460" ht="13" hidden="1"/>
    <row r="461" ht="13" hidden="1"/>
    <row r="462" ht="13" hidden="1"/>
    <row r="463" ht="13" hidden="1"/>
    <row r="464" ht="13" hidden="1"/>
    <row r="465" ht="13" hidden="1"/>
    <row r="466" ht="13" hidden="1"/>
    <row r="467" ht="13" hidden="1"/>
    <row r="468" ht="13" hidden="1"/>
    <row r="469" ht="13" hidden="1"/>
    <row r="470" ht="13" hidden="1"/>
    <row r="471" ht="13" hidden="1"/>
    <row r="472" ht="13" hidden="1"/>
    <row r="473" ht="13" hidden="1"/>
    <row r="474" ht="13" hidden="1"/>
    <row r="475" ht="13" hidden="1"/>
    <row r="476" ht="13" hidden="1"/>
    <row r="477" ht="13" hidden="1"/>
    <row r="478" ht="13" hidden="1"/>
    <row r="479" ht="13" hidden="1"/>
    <row r="480" ht="13" hidden="1"/>
    <row r="481" ht="13" hidden="1"/>
    <row r="482" ht="13" hidden="1"/>
    <row r="483" ht="13" hidden="1"/>
    <row r="484" ht="13" hidden="1"/>
    <row r="485" ht="13" hidden="1"/>
    <row r="486" ht="13" hidden="1"/>
    <row r="487" ht="13" hidden="1"/>
    <row r="488" ht="13" hidden="1"/>
    <row r="489" ht="13" hidden="1"/>
    <row r="490" ht="13" hidden="1"/>
    <row r="491" ht="13" hidden="1"/>
    <row r="492" ht="13" hidden="1"/>
    <row r="493" ht="13" hidden="1"/>
    <row r="494" ht="13" hidden="1"/>
    <row r="495" ht="13" hidden="1"/>
    <row r="496" ht="13" hidden="1"/>
    <row r="497" ht="13" hidden="1"/>
    <row r="498" ht="13" hidden="1"/>
    <row r="499" ht="13" hidden="1"/>
    <row r="500" ht="13" hidden="1"/>
    <row r="501" ht="13" hidden="1"/>
    <row r="502" ht="13" hidden="1"/>
    <row r="503" ht="13" hidden="1"/>
    <row r="504" ht="13" hidden="1"/>
    <row r="505" ht="13" hidden="1"/>
    <row r="506" ht="13" hidden="1"/>
    <row r="507" ht="13" hidden="1"/>
    <row r="508" ht="13" hidden="1"/>
    <row r="509" ht="13" hidden="1"/>
    <row r="510" ht="13" hidden="1"/>
    <row r="511" ht="13" hidden="1"/>
    <row r="512" ht="13" hidden="1"/>
    <row r="513" ht="13" hidden="1"/>
    <row r="514" ht="13" hidden="1"/>
    <row r="515" ht="13" hidden="1"/>
    <row r="516" ht="13" hidden="1"/>
    <row r="517" ht="13" hidden="1"/>
    <row r="518" ht="13" hidden="1"/>
    <row r="519" ht="13" hidden="1"/>
    <row r="520" ht="13" hidden="1"/>
    <row r="521" ht="13" hidden="1"/>
    <row r="522" ht="13" hidden="1"/>
    <row r="523" ht="13" hidden="1"/>
    <row r="524" ht="13" hidden="1"/>
    <row r="525" ht="13" hidden="1"/>
    <row r="526" ht="13" hidden="1"/>
    <row r="527" ht="13" hidden="1"/>
    <row r="528" ht="13" hidden="1"/>
    <row r="529" ht="13" hidden="1"/>
    <row r="530" ht="13" hidden="1"/>
    <row r="531" ht="13" hidden="1"/>
    <row r="532" ht="13" hidden="1"/>
    <row r="533" ht="13" hidden="1"/>
    <row r="534" ht="13" hidden="1"/>
    <row r="535" ht="13" hidden="1"/>
    <row r="536" ht="13" hidden="1"/>
    <row r="537" ht="13" hidden="1"/>
    <row r="538" ht="13" hidden="1"/>
    <row r="539" ht="13" hidden="1"/>
    <row r="540" ht="13" hidden="1"/>
    <row r="541" ht="13" hidden="1"/>
    <row r="542" ht="13" hidden="1"/>
    <row r="543" ht="13" hidden="1"/>
    <row r="544" ht="13" hidden="1"/>
    <row r="545" ht="13" hidden="1"/>
    <row r="546" ht="13" hidden="1"/>
    <row r="547" ht="13" hidden="1"/>
    <row r="548" ht="13" hidden="1"/>
    <row r="549" ht="13" hidden="1"/>
    <row r="550" ht="13" hidden="1"/>
    <row r="551" ht="13" hidden="1"/>
    <row r="552" ht="13" hidden="1"/>
    <row r="553" ht="13" hidden="1"/>
    <row r="554" ht="13" hidden="1"/>
    <row r="555" ht="13" hidden="1"/>
    <row r="556" ht="13" hidden="1"/>
    <row r="557" ht="13" hidden="1"/>
    <row r="558" ht="13" hidden="1"/>
    <row r="559" ht="13" hidden="1"/>
    <row r="560" ht="13" hidden="1"/>
    <row r="561" ht="13" hidden="1"/>
    <row r="562" ht="13" hidden="1"/>
    <row r="563" ht="13" hidden="1"/>
    <row r="564" ht="13" hidden="1"/>
    <row r="565" ht="13" hidden="1"/>
    <row r="566" ht="13" hidden="1"/>
    <row r="567" ht="13" hidden="1"/>
    <row r="568" ht="13" hidden="1"/>
    <row r="569" ht="13" hidden="1"/>
    <row r="570" ht="13" hidden="1"/>
    <row r="571" ht="13" hidden="1"/>
    <row r="572" ht="13" hidden="1"/>
    <row r="573" ht="13" hidden="1"/>
    <row r="574" ht="13" hidden="1"/>
    <row r="575" ht="13" hidden="1"/>
    <row r="576" ht="13" hidden="1"/>
    <row r="577" ht="13" hidden="1"/>
    <row r="578" ht="13" hidden="1"/>
    <row r="579" ht="13" hidden="1"/>
    <row r="580" ht="13" hidden="1"/>
    <row r="581" ht="13" hidden="1"/>
    <row r="582" ht="13" hidden="1"/>
    <row r="583" ht="13" hidden="1"/>
    <row r="584" ht="13" hidden="1"/>
    <row r="585" ht="13" hidden="1"/>
    <row r="586" ht="13" hidden="1"/>
    <row r="587" ht="13" hidden="1"/>
    <row r="588" ht="13" hidden="1"/>
    <row r="589" ht="13" hidden="1"/>
    <row r="590" ht="13" hidden="1"/>
    <row r="591" ht="13" hidden="1"/>
    <row r="592" ht="13" hidden="1"/>
    <row r="593" ht="13" hidden="1"/>
    <row r="594" ht="13" hidden="1"/>
    <row r="595" ht="13" hidden="1"/>
    <row r="596" ht="13" hidden="1"/>
    <row r="597" ht="13" hidden="1"/>
    <row r="598" ht="13" hidden="1"/>
    <row r="599" ht="13" hidden="1"/>
    <row r="600" ht="13" hidden="1"/>
    <row r="601" ht="13" hidden="1"/>
    <row r="602" ht="13" hidden="1"/>
    <row r="603" ht="13" hidden="1"/>
  </sheetData>
  <sheetProtection sheet="1" objects="1" scenarios="1" formatCells="0" formatColumns="0" formatRows="0" sort="0" autoFilter="0"/>
  <autoFilter ref="B8:M108"/>
  <dataValidations disablePrompts="1" count="1">
    <dataValidation type="list" allowBlank="1" showErrorMessage="1" sqref="F9:F108">
      <formula1>Medewerkerstatus</formula1>
    </dataValidation>
  </dataValidations>
  <pageMargins left="0.70866141732283472" right="0.70866141732283472" top="0.74803149606299213" bottom="0.74803149606299213" header="0.31496062992125984" footer="0.31496062992125984"/>
  <pageSetup paperSize="9" scale="56" fitToHeight="0" orientation="portrait"/>
  <headerFooter>
    <oddFooter>&amp;L&amp;"Verdana,Standaard"&amp;8&amp;F&amp;C&amp;"Verdana,Standaard"&amp;8&amp;D &amp;T&amp;R&amp;"Verdana,Standaard"&amp;8&amp;P |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605"/>
  <sheetViews>
    <sheetView showGridLines="0" workbookViewId="0">
      <pane ySplit="7" topLeftCell="A36" activePane="bottomLeft" state="frozen"/>
      <selection activeCell="AW4" sqref="AW4"/>
      <selection pane="bottomLeft" activeCell="K50" sqref="K50"/>
    </sheetView>
  </sheetViews>
  <sheetFormatPr baseColWidth="10" defaultColWidth="0" defaultRowHeight="12.75" customHeight="1" zeroHeight="1" x14ac:dyDescent="0"/>
  <cols>
    <col min="1" max="1" width="1.6640625" style="24" customWidth="1"/>
    <col min="2" max="7" width="10.6640625" style="24" customWidth="1"/>
    <col min="8" max="8" width="1.5" style="24" customWidth="1"/>
    <col min="9" max="14" width="10.6640625" style="24" customWidth="1"/>
    <col min="15" max="15" width="1.6640625" style="24" customWidth="1"/>
    <col min="16" max="24" width="0" style="24" hidden="1" customWidth="1"/>
    <col min="25" max="16384" width="9.1640625" style="24" hidden="1"/>
  </cols>
  <sheetData>
    <row r="1" spans="1:15" ht="28.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2"/>
    </row>
    <row r="2" spans="1:15" ht="28.5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2"/>
    </row>
    <row r="3" spans="1:15" ht="28.5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2"/>
    </row>
    <row r="4" spans="1:15" ht="13"/>
    <row r="5" spans="1:15" ht="25">
      <c r="B5" s="25" t="s">
        <v>106</v>
      </c>
      <c r="C5" s="25"/>
      <c r="J5" s="61"/>
      <c r="K5" s="61"/>
      <c r="L5" s="61"/>
      <c r="M5" s="61"/>
    </row>
    <row r="6" spans="1:15" ht="19.5" customHeight="1">
      <c r="B6" s="26" t="str">
        <f>Bedrijfsnaam</f>
        <v>Company Name</v>
      </c>
      <c r="C6" s="26"/>
      <c r="J6" s="61"/>
      <c r="K6" s="61"/>
      <c r="L6" s="61"/>
      <c r="M6" s="61"/>
    </row>
    <row r="7" spans="1:15" ht="13"/>
    <row r="8" spans="1:15" ht="13"/>
    <row r="9" spans="1:15" ht="17">
      <c r="B9" s="137" t="s">
        <v>109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9"/>
    </row>
    <row r="10" spans="1:15" ht="13"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6"/>
    </row>
    <row r="11" spans="1:15" ht="13">
      <c r="B11" s="92" t="s">
        <v>107</v>
      </c>
      <c r="C11" s="76" t="s">
        <v>107</v>
      </c>
      <c r="D11" s="74" t="str">
        <f>Instellingen!$B$23</f>
        <v>Zakelijk</v>
      </c>
      <c r="E11" s="74" t="str">
        <f>Instellingen!$B$24</f>
        <v>Prive</v>
      </c>
      <c r="F11" s="74" t="str">
        <f>Instellingen!$B$25</f>
        <v>Woon/Werk</v>
      </c>
      <c r="G11" s="74" t="s">
        <v>108</v>
      </c>
      <c r="H11" s="88"/>
      <c r="I11" s="85"/>
      <c r="J11" s="85"/>
      <c r="K11" s="85"/>
      <c r="L11" s="85"/>
      <c r="M11" s="85"/>
      <c r="N11" s="86"/>
    </row>
    <row r="12" spans="1:15" ht="13">
      <c r="B12" s="93">
        <v>1</v>
      </c>
      <c r="C12" s="75" t="s">
        <v>45</v>
      </c>
      <c r="D12" s="47">
        <f t="shared" ref="D12:F23" si="0">SUMIF(KmMndAard,$B12&amp;D$11,KmAantal)</f>
        <v>0</v>
      </c>
      <c r="E12" s="47">
        <f t="shared" si="0"/>
        <v>0</v>
      </c>
      <c r="F12" s="47">
        <f t="shared" si="0"/>
        <v>0</v>
      </c>
      <c r="G12" s="123">
        <f>SUM(D12:F12)</f>
        <v>0</v>
      </c>
      <c r="H12" s="88"/>
      <c r="I12" s="85"/>
      <c r="J12" s="85"/>
      <c r="K12" s="85"/>
      <c r="L12" s="85"/>
      <c r="M12" s="85"/>
      <c r="N12" s="86"/>
    </row>
    <row r="13" spans="1:15" ht="13">
      <c r="B13" s="124">
        <v>2</v>
      </c>
      <c r="C13" s="125" t="s">
        <v>46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126">
        <f t="shared" ref="G13:G23" si="1">SUM(D13:F13)</f>
        <v>0</v>
      </c>
      <c r="H13" s="88"/>
      <c r="I13" s="85"/>
      <c r="J13" s="85"/>
      <c r="K13" s="85"/>
      <c r="L13" s="85"/>
      <c r="M13" s="85"/>
      <c r="N13" s="86"/>
    </row>
    <row r="14" spans="1:15" ht="13">
      <c r="B14" s="93">
        <v>3</v>
      </c>
      <c r="C14" s="75" t="s">
        <v>47</v>
      </c>
      <c r="D14" s="47">
        <f t="shared" si="0"/>
        <v>0</v>
      </c>
      <c r="E14" s="47">
        <f t="shared" si="0"/>
        <v>0</v>
      </c>
      <c r="F14" s="47">
        <f t="shared" si="0"/>
        <v>0</v>
      </c>
      <c r="G14" s="123">
        <f t="shared" si="1"/>
        <v>0</v>
      </c>
      <c r="H14" s="88"/>
      <c r="I14" s="85"/>
      <c r="J14" s="85"/>
      <c r="K14" s="85"/>
      <c r="L14" s="85"/>
      <c r="M14" s="85"/>
      <c r="N14" s="86"/>
    </row>
    <row r="15" spans="1:15" ht="13">
      <c r="B15" s="124">
        <v>4</v>
      </c>
      <c r="C15" s="125" t="s">
        <v>48</v>
      </c>
      <c r="D15" s="20">
        <f t="shared" si="0"/>
        <v>0</v>
      </c>
      <c r="E15" s="20">
        <f t="shared" si="0"/>
        <v>0</v>
      </c>
      <c r="F15" s="20">
        <f t="shared" si="0"/>
        <v>0</v>
      </c>
      <c r="G15" s="126">
        <f t="shared" si="1"/>
        <v>0</v>
      </c>
      <c r="H15" s="88"/>
      <c r="I15" s="85"/>
      <c r="J15" s="85"/>
      <c r="K15" s="85"/>
      <c r="L15" s="85"/>
      <c r="M15" s="85"/>
      <c r="N15" s="86"/>
    </row>
    <row r="16" spans="1:15" ht="13">
      <c r="B16" s="93">
        <v>5</v>
      </c>
      <c r="C16" s="75" t="s">
        <v>49</v>
      </c>
      <c r="D16" s="47">
        <f t="shared" si="0"/>
        <v>0</v>
      </c>
      <c r="E16" s="47">
        <f t="shared" si="0"/>
        <v>0</v>
      </c>
      <c r="F16" s="47">
        <f t="shared" si="0"/>
        <v>0</v>
      </c>
      <c r="G16" s="123">
        <f t="shared" si="1"/>
        <v>0</v>
      </c>
      <c r="H16" s="88"/>
      <c r="I16" s="85"/>
      <c r="J16" s="85"/>
      <c r="K16" s="85"/>
      <c r="L16" s="85"/>
      <c r="M16" s="85"/>
      <c r="N16" s="86"/>
    </row>
    <row r="17" spans="2:14" ht="13">
      <c r="B17" s="124">
        <v>6</v>
      </c>
      <c r="C17" s="125" t="s">
        <v>50</v>
      </c>
      <c r="D17" s="20">
        <f t="shared" si="0"/>
        <v>0</v>
      </c>
      <c r="E17" s="20">
        <f t="shared" si="0"/>
        <v>0</v>
      </c>
      <c r="F17" s="20">
        <f t="shared" si="0"/>
        <v>0</v>
      </c>
      <c r="G17" s="126">
        <f t="shared" si="1"/>
        <v>0</v>
      </c>
      <c r="H17" s="88"/>
      <c r="I17" s="85"/>
      <c r="J17" s="85"/>
      <c r="K17" s="85"/>
      <c r="L17" s="85"/>
      <c r="M17" s="85"/>
      <c r="N17" s="86"/>
    </row>
    <row r="18" spans="2:14" ht="13">
      <c r="B18" s="93">
        <v>7</v>
      </c>
      <c r="C18" s="75" t="s">
        <v>51</v>
      </c>
      <c r="D18" s="47">
        <f t="shared" si="0"/>
        <v>0</v>
      </c>
      <c r="E18" s="47">
        <f t="shared" si="0"/>
        <v>0</v>
      </c>
      <c r="F18" s="47">
        <f t="shared" si="0"/>
        <v>0</v>
      </c>
      <c r="G18" s="123">
        <f t="shared" si="1"/>
        <v>0</v>
      </c>
      <c r="H18" s="88"/>
      <c r="I18" s="85"/>
      <c r="J18" s="85"/>
      <c r="K18" s="85"/>
      <c r="L18" s="85"/>
      <c r="M18" s="85"/>
      <c r="N18" s="86"/>
    </row>
    <row r="19" spans="2:14" ht="13">
      <c r="B19" s="124">
        <v>8</v>
      </c>
      <c r="C19" s="125" t="s">
        <v>52</v>
      </c>
      <c r="D19" s="20">
        <f t="shared" si="0"/>
        <v>0</v>
      </c>
      <c r="E19" s="20">
        <f t="shared" si="0"/>
        <v>0</v>
      </c>
      <c r="F19" s="20">
        <f t="shared" si="0"/>
        <v>0</v>
      </c>
      <c r="G19" s="126">
        <f t="shared" si="1"/>
        <v>0</v>
      </c>
      <c r="H19" s="88"/>
      <c r="I19" s="85"/>
      <c r="J19" s="85"/>
      <c r="K19" s="85"/>
      <c r="L19" s="85"/>
      <c r="M19" s="85"/>
      <c r="N19" s="86"/>
    </row>
    <row r="20" spans="2:14" ht="13">
      <c r="B20" s="93">
        <v>9</v>
      </c>
      <c r="C20" s="75" t="s">
        <v>53</v>
      </c>
      <c r="D20" s="47">
        <f t="shared" si="0"/>
        <v>0</v>
      </c>
      <c r="E20" s="47">
        <f t="shared" si="0"/>
        <v>0</v>
      </c>
      <c r="F20" s="47">
        <f t="shared" si="0"/>
        <v>0</v>
      </c>
      <c r="G20" s="123">
        <f t="shared" si="1"/>
        <v>0</v>
      </c>
      <c r="H20" s="88"/>
      <c r="I20" s="85"/>
      <c r="J20" s="85"/>
      <c r="K20" s="85"/>
      <c r="L20" s="85"/>
      <c r="M20" s="85"/>
      <c r="N20" s="86"/>
    </row>
    <row r="21" spans="2:14" ht="13">
      <c r="B21" s="124">
        <v>10</v>
      </c>
      <c r="C21" s="125" t="s">
        <v>54</v>
      </c>
      <c r="D21" s="20">
        <f t="shared" si="0"/>
        <v>0</v>
      </c>
      <c r="E21" s="20">
        <f t="shared" si="0"/>
        <v>0</v>
      </c>
      <c r="F21" s="20">
        <f t="shared" si="0"/>
        <v>0</v>
      </c>
      <c r="G21" s="126">
        <f t="shared" si="1"/>
        <v>0</v>
      </c>
      <c r="H21" s="88"/>
      <c r="I21" s="85"/>
      <c r="J21" s="85"/>
      <c r="K21" s="85"/>
      <c r="L21" s="85"/>
      <c r="M21" s="85"/>
      <c r="N21" s="86"/>
    </row>
    <row r="22" spans="2:14" ht="13">
      <c r="B22" s="93">
        <v>11</v>
      </c>
      <c r="C22" s="75" t="s">
        <v>55</v>
      </c>
      <c r="D22" s="47">
        <f t="shared" si="0"/>
        <v>0</v>
      </c>
      <c r="E22" s="47">
        <f t="shared" si="0"/>
        <v>0</v>
      </c>
      <c r="F22" s="47">
        <f t="shared" si="0"/>
        <v>0</v>
      </c>
      <c r="G22" s="123">
        <f t="shared" si="1"/>
        <v>0</v>
      </c>
      <c r="H22" s="88"/>
      <c r="I22" s="85"/>
      <c r="J22" s="85"/>
      <c r="K22" s="85"/>
      <c r="L22" s="85"/>
      <c r="M22" s="85"/>
      <c r="N22" s="86"/>
    </row>
    <row r="23" spans="2:14" ht="13">
      <c r="B23" s="124">
        <v>12</v>
      </c>
      <c r="C23" s="125" t="s">
        <v>56</v>
      </c>
      <c r="D23" s="20">
        <f t="shared" si="0"/>
        <v>0</v>
      </c>
      <c r="E23" s="20">
        <f t="shared" si="0"/>
        <v>0</v>
      </c>
      <c r="F23" s="20">
        <f t="shared" si="0"/>
        <v>0</v>
      </c>
      <c r="G23" s="126">
        <f t="shared" si="1"/>
        <v>0</v>
      </c>
      <c r="H23" s="88"/>
      <c r="I23" s="85"/>
      <c r="J23" s="85"/>
      <c r="K23" s="85"/>
      <c r="L23" s="85"/>
      <c r="M23" s="85"/>
      <c r="N23" s="86"/>
    </row>
    <row r="24" spans="2:14" ht="13">
      <c r="B24" s="127"/>
      <c r="C24" s="128" t="s">
        <v>108</v>
      </c>
      <c r="D24" s="129">
        <f>SUM(D12:D23)</f>
        <v>0</v>
      </c>
      <c r="E24" s="129">
        <f>SUM(E12:E23)</f>
        <v>0</v>
      </c>
      <c r="F24" s="129">
        <f>SUM(F12:F23)</f>
        <v>0</v>
      </c>
      <c r="G24" s="119">
        <f>SUM(G12:G23)</f>
        <v>0</v>
      </c>
      <c r="H24" s="89"/>
      <c r="I24" s="90"/>
      <c r="J24" s="90"/>
      <c r="K24" s="90"/>
      <c r="L24" s="90"/>
      <c r="M24" s="90"/>
      <c r="N24" s="91"/>
    </row>
    <row r="25" spans="2:14" ht="13"/>
    <row r="26" spans="2:14" ht="13"/>
    <row r="27" spans="2:14" ht="17">
      <c r="B27" s="137" t="s">
        <v>110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9"/>
    </row>
    <row r="28" spans="2:14" ht="13">
      <c r="B28" s="84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6"/>
    </row>
    <row r="29" spans="2:14" ht="13">
      <c r="B29" s="92" t="s">
        <v>107</v>
      </c>
      <c r="C29" s="76" t="s">
        <v>107</v>
      </c>
      <c r="D29" s="74" t="str">
        <f>Instellingen!$B$23</f>
        <v>Zakelijk</v>
      </c>
      <c r="E29" s="74" t="str">
        <f>Instellingen!$B$24</f>
        <v>Prive</v>
      </c>
      <c r="F29" s="74" t="str">
        <f>Instellingen!$B$25</f>
        <v>Woon/Werk</v>
      </c>
      <c r="G29" s="74" t="s">
        <v>108</v>
      </c>
      <c r="H29" s="88"/>
      <c r="I29" s="85"/>
      <c r="J29" s="85"/>
      <c r="K29" s="85"/>
      <c r="L29" s="85"/>
      <c r="M29" s="85"/>
      <c r="N29" s="86"/>
    </row>
    <row r="30" spans="2:14" ht="13">
      <c r="B30" s="93">
        <v>1</v>
      </c>
      <c r="C30" s="75" t="s">
        <v>45</v>
      </c>
      <c r="D30" s="47">
        <f>D12</f>
        <v>0</v>
      </c>
      <c r="E30" s="47">
        <f>E12</f>
        <v>0</v>
      </c>
      <c r="F30" s="47">
        <f>F12</f>
        <v>0</v>
      </c>
      <c r="G30" s="47">
        <f>SUM(D30:F30)</f>
        <v>0</v>
      </c>
      <c r="H30" s="87"/>
      <c r="I30" s="85"/>
      <c r="J30" s="85"/>
      <c r="K30" s="85"/>
      <c r="L30" s="85"/>
      <c r="M30" s="85"/>
      <c r="N30" s="86"/>
    </row>
    <row r="31" spans="2:14" ht="13">
      <c r="B31" s="124">
        <v>2</v>
      </c>
      <c r="C31" s="125" t="s">
        <v>46</v>
      </c>
      <c r="D31" s="20">
        <f t="shared" ref="D31:D41" si="2">D30+D13</f>
        <v>0</v>
      </c>
      <c r="E31" s="20">
        <f t="shared" ref="E31:E41" si="3">E30+E13</f>
        <v>0</v>
      </c>
      <c r="F31" s="20">
        <f t="shared" ref="F31:F41" si="4">F30+F13</f>
        <v>0</v>
      </c>
      <c r="G31" s="20">
        <f t="shared" ref="G31:G41" si="5">SUM(D31:F31)</f>
        <v>0</v>
      </c>
      <c r="H31" s="87"/>
      <c r="I31" s="85"/>
      <c r="J31" s="85"/>
      <c r="K31" s="85"/>
      <c r="L31" s="85"/>
      <c r="M31" s="85"/>
      <c r="N31" s="86"/>
    </row>
    <row r="32" spans="2:14" ht="13">
      <c r="B32" s="93">
        <v>3</v>
      </c>
      <c r="C32" s="75" t="s">
        <v>47</v>
      </c>
      <c r="D32" s="47">
        <f t="shared" si="2"/>
        <v>0</v>
      </c>
      <c r="E32" s="47">
        <f t="shared" si="3"/>
        <v>0</v>
      </c>
      <c r="F32" s="47">
        <f t="shared" si="4"/>
        <v>0</v>
      </c>
      <c r="G32" s="47">
        <f t="shared" si="5"/>
        <v>0</v>
      </c>
      <c r="H32" s="87"/>
      <c r="I32" s="85"/>
      <c r="J32" s="85"/>
      <c r="K32" s="85"/>
      <c r="L32" s="85"/>
      <c r="M32" s="85"/>
      <c r="N32" s="86"/>
    </row>
    <row r="33" spans="2:14" ht="13">
      <c r="B33" s="124">
        <v>4</v>
      </c>
      <c r="C33" s="125" t="s">
        <v>48</v>
      </c>
      <c r="D33" s="20">
        <f t="shared" si="2"/>
        <v>0</v>
      </c>
      <c r="E33" s="20">
        <f t="shared" si="3"/>
        <v>0</v>
      </c>
      <c r="F33" s="20">
        <f t="shared" si="4"/>
        <v>0</v>
      </c>
      <c r="G33" s="20">
        <f t="shared" si="5"/>
        <v>0</v>
      </c>
      <c r="H33" s="87"/>
      <c r="I33" s="85"/>
      <c r="J33" s="85"/>
      <c r="K33" s="85"/>
      <c r="L33" s="85"/>
      <c r="M33" s="85"/>
      <c r="N33" s="86"/>
    </row>
    <row r="34" spans="2:14" ht="13">
      <c r="B34" s="93">
        <v>5</v>
      </c>
      <c r="C34" s="75" t="s">
        <v>49</v>
      </c>
      <c r="D34" s="47">
        <f t="shared" si="2"/>
        <v>0</v>
      </c>
      <c r="E34" s="47">
        <f t="shared" si="3"/>
        <v>0</v>
      </c>
      <c r="F34" s="47">
        <f t="shared" si="4"/>
        <v>0</v>
      </c>
      <c r="G34" s="47">
        <f t="shared" si="5"/>
        <v>0</v>
      </c>
      <c r="H34" s="87"/>
      <c r="I34" s="85"/>
      <c r="J34" s="85"/>
      <c r="K34" s="85"/>
      <c r="L34" s="85"/>
      <c r="M34" s="85"/>
      <c r="N34" s="86"/>
    </row>
    <row r="35" spans="2:14" ht="13">
      <c r="B35" s="124">
        <v>6</v>
      </c>
      <c r="C35" s="125" t="s">
        <v>50</v>
      </c>
      <c r="D35" s="20">
        <f t="shared" si="2"/>
        <v>0</v>
      </c>
      <c r="E35" s="20">
        <f t="shared" si="3"/>
        <v>0</v>
      </c>
      <c r="F35" s="20">
        <f t="shared" si="4"/>
        <v>0</v>
      </c>
      <c r="G35" s="20">
        <f t="shared" si="5"/>
        <v>0</v>
      </c>
      <c r="H35" s="87"/>
      <c r="I35" s="85"/>
      <c r="J35" s="85"/>
      <c r="K35" s="85"/>
      <c r="L35" s="85"/>
      <c r="M35" s="85"/>
      <c r="N35" s="86"/>
    </row>
    <row r="36" spans="2:14" ht="13">
      <c r="B36" s="93">
        <v>7</v>
      </c>
      <c r="C36" s="75" t="s">
        <v>51</v>
      </c>
      <c r="D36" s="47">
        <f t="shared" si="2"/>
        <v>0</v>
      </c>
      <c r="E36" s="47">
        <f t="shared" si="3"/>
        <v>0</v>
      </c>
      <c r="F36" s="47">
        <f t="shared" si="4"/>
        <v>0</v>
      </c>
      <c r="G36" s="47">
        <f t="shared" si="5"/>
        <v>0</v>
      </c>
      <c r="H36" s="87"/>
      <c r="I36" s="85"/>
      <c r="J36" s="85"/>
      <c r="K36" s="85"/>
      <c r="L36" s="85"/>
      <c r="M36" s="85"/>
      <c r="N36" s="86"/>
    </row>
    <row r="37" spans="2:14" ht="13">
      <c r="B37" s="124">
        <v>8</v>
      </c>
      <c r="C37" s="125" t="s">
        <v>52</v>
      </c>
      <c r="D37" s="20">
        <f t="shared" si="2"/>
        <v>0</v>
      </c>
      <c r="E37" s="20">
        <f t="shared" si="3"/>
        <v>0</v>
      </c>
      <c r="F37" s="20">
        <f t="shared" si="4"/>
        <v>0</v>
      </c>
      <c r="G37" s="20">
        <f t="shared" si="5"/>
        <v>0</v>
      </c>
      <c r="H37" s="87"/>
      <c r="I37" s="85"/>
      <c r="J37" s="85"/>
      <c r="K37" s="85"/>
      <c r="L37" s="85"/>
      <c r="M37" s="85"/>
      <c r="N37" s="86"/>
    </row>
    <row r="38" spans="2:14" ht="13">
      <c r="B38" s="93">
        <v>9</v>
      </c>
      <c r="C38" s="75" t="s">
        <v>53</v>
      </c>
      <c r="D38" s="47">
        <f t="shared" si="2"/>
        <v>0</v>
      </c>
      <c r="E38" s="47">
        <f t="shared" si="3"/>
        <v>0</v>
      </c>
      <c r="F38" s="47">
        <f t="shared" si="4"/>
        <v>0</v>
      </c>
      <c r="G38" s="47">
        <f t="shared" si="5"/>
        <v>0</v>
      </c>
      <c r="H38" s="87"/>
      <c r="I38" s="85"/>
      <c r="J38" s="85"/>
      <c r="K38" s="85"/>
      <c r="L38" s="85"/>
      <c r="M38" s="85"/>
      <c r="N38" s="86"/>
    </row>
    <row r="39" spans="2:14" ht="13">
      <c r="B39" s="124">
        <v>10</v>
      </c>
      <c r="C39" s="125" t="s">
        <v>54</v>
      </c>
      <c r="D39" s="20">
        <f t="shared" si="2"/>
        <v>0</v>
      </c>
      <c r="E39" s="20">
        <f t="shared" si="3"/>
        <v>0</v>
      </c>
      <c r="F39" s="20">
        <f t="shared" si="4"/>
        <v>0</v>
      </c>
      <c r="G39" s="20">
        <f t="shared" si="5"/>
        <v>0</v>
      </c>
      <c r="H39" s="87"/>
      <c r="I39" s="85"/>
      <c r="J39" s="85"/>
      <c r="K39" s="85"/>
      <c r="L39" s="85"/>
      <c r="M39" s="85"/>
      <c r="N39" s="86"/>
    </row>
    <row r="40" spans="2:14" ht="13">
      <c r="B40" s="93">
        <v>11</v>
      </c>
      <c r="C40" s="75" t="s">
        <v>55</v>
      </c>
      <c r="D40" s="47">
        <f t="shared" si="2"/>
        <v>0</v>
      </c>
      <c r="E40" s="47">
        <f t="shared" si="3"/>
        <v>0</v>
      </c>
      <c r="F40" s="47">
        <f t="shared" si="4"/>
        <v>0</v>
      </c>
      <c r="G40" s="47">
        <f t="shared" si="5"/>
        <v>0</v>
      </c>
      <c r="H40" s="87"/>
      <c r="I40" s="85"/>
      <c r="J40" s="85"/>
      <c r="K40" s="85"/>
      <c r="L40" s="85"/>
      <c r="M40" s="85"/>
      <c r="N40" s="86"/>
    </row>
    <row r="41" spans="2:14" ht="13">
      <c r="B41" s="124">
        <v>12</v>
      </c>
      <c r="C41" s="125" t="s">
        <v>56</v>
      </c>
      <c r="D41" s="20">
        <f t="shared" si="2"/>
        <v>0</v>
      </c>
      <c r="E41" s="20">
        <f t="shared" si="3"/>
        <v>0</v>
      </c>
      <c r="F41" s="20">
        <f t="shared" si="4"/>
        <v>0</v>
      </c>
      <c r="G41" s="20">
        <f t="shared" si="5"/>
        <v>0</v>
      </c>
      <c r="H41" s="87"/>
      <c r="I41" s="85"/>
      <c r="J41" s="85"/>
      <c r="K41" s="85"/>
      <c r="L41" s="85"/>
      <c r="M41" s="85"/>
      <c r="N41" s="86"/>
    </row>
    <row r="42" spans="2:14" ht="13">
      <c r="B42" s="94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1"/>
    </row>
    <row r="43" spans="2:14" ht="13"/>
    <row r="44" spans="2:14" ht="13"/>
    <row r="45" spans="2:14" ht="17">
      <c r="B45" s="137" t="s">
        <v>126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9"/>
    </row>
    <row r="46" spans="2:14" ht="13"/>
    <row r="47" spans="2:14" ht="13">
      <c r="B47" s="98" t="s">
        <v>118</v>
      </c>
      <c r="C47" s="2"/>
      <c r="D47" s="2"/>
      <c r="E47" s="2"/>
      <c r="F47" s="2"/>
      <c r="I47" s="98" t="s">
        <v>120</v>
      </c>
      <c r="J47" s="2"/>
      <c r="K47" s="2"/>
      <c r="L47" s="2"/>
      <c r="M47" s="2"/>
    </row>
    <row r="48" spans="2:14" ht="13">
      <c r="B48" s="99" t="s">
        <v>18</v>
      </c>
      <c r="C48" s="100"/>
      <c r="D48" s="101" t="s">
        <v>3</v>
      </c>
      <c r="E48" s="101" t="s">
        <v>113</v>
      </c>
      <c r="F48" s="102"/>
      <c r="I48" s="99" t="s">
        <v>114</v>
      </c>
      <c r="J48" s="113"/>
      <c r="K48" s="102" t="s">
        <v>112</v>
      </c>
      <c r="L48" s="2"/>
      <c r="M48" s="2"/>
    </row>
    <row r="49" spans="2:14" ht="13">
      <c r="B49" s="103" t="str">
        <f>Instellingen!B23</f>
        <v>Zakelijk</v>
      </c>
      <c r="C49" s="104"/>
      <c r="D49" s="120">
        <f>SUMIF(KmAard,B49,KmAantal)</f>
        <v>0</v>
      </c>
      <c r="E49" s="105">
        <f>IF(ISERROR(+D49/$D$52),0,+D49/$D$52)</f>
        <v>0</v>
      </c>
      <c r="F49" s="105">
        <f>E49</f>
        <v>0</v>
      </c>
      <c r="I49" s="103" t="s">
        <v>115</v>
      </c>
      <c r="J49" s="114"/>
      <c r="K49" s="117">
        <f>MIN(KmDatum,Begindatum)</f>
        <v>42005</v>
      </c>
      <c r="L49" s="2"/>
      <c r="M49" s="2"/>
    </row>
    <row r="50" spans="2:14" ht="13">
      <c r="B50" s="106" t="str">
        <f>Instellingen!B24</f>
        <v>Prive</v>
      </c>
      <c r="C50" s="107"/>
      <c r="D50" s="121">
        <f>SUMIF(KmAard,B50,KmAantal)</f>
        <v>0</v>
      </c>
      <c r="E50" s="108">
        <f t="shared" ref="E50:E52" si="6">IF(ISERROR(+D50/$D$52),0,+D50/$D$52)</f>
        <v>0</v>
      </c>
      <c r="F50" s="108">
        <f t="shared" ref="F50:F51" si="7">E50</f>
        <v>0</v>
      </c>
      <c r="I50" s="106" t="s">
        <v>116</v>
      </c>
      <c r="J50" s="115"/>
      <c r="K50" s="118">
        <f>MAX(KmDatum)</f>
        <v>0</v>
      </c>
      <c r="L50" s="2"/>
      <c r="M50" s="2"/>
    </row>
    <row r="51" spans="2:14" ht="13">
      <c r="B51" s="103" t="str">
        <f>Instellingen!B25</f>
        <v>Woon/Werk</v>
      </c>
      <c r="C51" s="104"/>
      <c r="D51" s="120">
        <f>SUMIF(KmAard,B51,KmAantal)</f>
        <v>0</v>
      </c>
      <c r="E51" s="105">
        <f t="shared" si="6"/>
        <v>0</v>
      </c>
      <c r="F51" s="105">
        <f t="shared" si="7"/>
        <v>0</v>
      </c>
      <c r="I51" s="103" t="s">
        <v>117</v>
      </c>
      <c r="J51" s="114"/>
      <c r="K51" s="47">
        <f>K50-K49+1</f>
        <v>-42004</v>
      </c>
      <c r="L51" s="2"/>
      <c r="M51" s="2"/>
    </row>
    <row r="52" spans="2:14" ht="13">
      <c r="B52" s="109" t="s">
        <v>108</v>
      </c>
      <c r="C52" s="110"/>
      <c r="D52" s="122">
        <f>SUM(D49:D51)</f>
        <v>0</v>
      </c>
      <c r="E52" s="111">
        <f t="shared" si="6"/>
        <v>0</v>
      </c>
      <c r="F52" s="112"/>
      <c r="I52" s="109" t="s">
        <v>119</v>
      </c>
      <c r="J52" s="116"/>
      <c r="K52" s="119">
        <f>365/K51*D50</f>
        <v>0</v>
      </c>
      <c r="L52" s="2" t="str">
        <f>"(365 / "&amp;K51&amp;" x "&amp;D50&amp;")"</f>
        <v>(365 / -42004 x 0)</v>
      </c>
      <c r="M52" s="2"/>
    </row>
    <row r="53" spans="2:14" ht="13">
      <c r="B53" s="2"/>
      <c r="C53" s="2"/>
      <c r="D53" s="2"/>
      <c r="E53" s="2"/>
      <c r="F53" s="2"/>
    </row>
    <row r="54" spans="2:14" ht="13">
      <c r="B54" s="2"/>
      <c r="C54" s="2"/>
      <c r="D54" s="2"/>
      <c r="E54" s="2"/>
      <c r="F54" s="2"/>
    </row>
    <row r="55" spans="2:14" ht="17">
      <c r="B55" s="137" t="s">
        <v>121</v>
      </c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9"/>
    </row>
    <row r="56" spans="2:14" ht="13">
      <c r="B56" s="84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6"/>
    </row>
    <row r="57" spans="2:14" ht="13">
      <c r="B57" s="92" t="s">
        <v>107</v>
      </c>
      <c r="C57" s="76" t="s">
        <v>107</v>
      </c>
      <c r="D57" s="74" t="str">
        <f>Instellingen!$B$23</f>
        <v>Zakelijk</v>
      </c>
      <c r="E57" s="74" t="str">
        <f>Instellingen!$B$24</f>
        <v>Prive</v>
      </c>
      <c r="F57" s="74" t="str">
        <f>Instellingen!$B$25</f>
        <v>Woon/Werk</v>
      </c>
      <c r="G57" s="74" t="s">
        <v>108</v>
      </c>
      <c r="H57" s="88"/>
      <c r="I57" s="85"/>
      <c r="J57" s="85"/>
      <c r="K57" s="85"/>
      <c r="L57" s="85"/>
      <c r="M57" s="85"/>
      <c r="N57" s="86"/>
    </row>
    <row r="58" spans="2:14" ht="13">
      <c r="B58" s="93">
        <v>1</v>
      </c>
      <c r="C58" s="75" t="s">
        <v>45</v>
      </c>
      <c r="D58" s="47">
        <f t="shared" ref="D58:F69" si="8">COUNTIF(KmMndAard,$B58&amp;D$11)</f>
        <v>0</v>
      </c>
      <c r="E58" s="47">
        <f t="shared" si="8"/>
        <v>0</v>
      </c>
      <c r="F58" s="47">
        <f t="shared" si="8"/>
        <v>0</v>
      </c>
      <c r="G58" s="123">
        <f>SUM(D58:F58)</f>
        <v>0</v>
      </c>
      <c r="H58" s="88"/>
      <c r="I58" s="85"/>
      <c r="J58" s="85"/>
      <c r="K58" s="85"/>
      <c r="L58" s="85"/>
      <c r="M58" s="85"/>
      <c r="N58" s="86"/>
    </row>
    <row r="59" spans="2:14" ht="13">
      <c r="B59" s="124">
        <v>2</v>
      </c>
      <c r="C59" s="125" t="s">
        <v>46</v>
      </c>
      <c r="D59" s="20">
        <f t="shared" si="8"/>
        <v>0</v>
      </c>
      <c r="E59" s="20">
        <f t="shared" si="8"/>
        <v>0</v>
      </c>
      <c r="F59" s="20">
        <f t="shared" si="8"/>
        <v>0</v>
      </c>
      <c r="G59" s="126">
        <f t="shared" ref="G59:G69" si="9">SUM(D59:F59)</f>
        <v>0</v>
      </c>
      <c r="H59" s="88"/>
      <c r="I59" s="85"/>
      <c r="J59" s="85"/>
      <c r="K59" s="85"/>
      <c r="L59" s="85"/>
      <c r="M59" s="85"/>
      <c r="N59" s="86"/>
    </row>
    <row r="60" spans="2:14" ht="13">
      <c r="B60" s="93">
        <v>3</v>
      </c>
      <c r="C60" s="75" t="s">
        <v>47</v>
      </c>
      <c r="D60" s="47">
        <f t="shared" si="8"/>
        <v>0</v>
      </c>
      <c r="E60" s="47">
        <f t="shared" si="8"/>
        <v>0</v>
      </c>
      <c r="F60" s="47">
        <f t="shared" si="8"/>
        <v>0</v>
      </c>
      <c r="G60" s="123">
        <f t="shared" si="9"/>
        <v>0</v>
      </c>
      <c r="H60" s="88"/>
      <c r="I60" s="85"/>
      <c r="J60" s="85"/>
      <c r="K60" s="85"/>
      <c r="L60" s="85"/>
      <c r="M60" s="85"/>
      <c r="N60" s="86"/>
    </row>
    <row r="61" spans="2:14" ht="13">
      <c r="B61" s="124">
        <v>4</v>
      </c>
      <c r="C61" s="125" t="s">
        <v>48</v>
      </c>
      <c r="D61" s="20">
        <f t="shared" si="8"/>
        <v>0</v>
      </c>
      <c r="E61" s="20">
        <f t="shared" si="8"/>
        <v>0</v>
      </c>
      <c r="F61" s="20">
        <f t="shared" si="8"/>
        <v>0</v>
      </c>
      <c r="G61" s="126">
        <f t="shared" si="9"/>
        <v>0</v>
      </c>
      <c r="H61" s="88"/>
      <c r="I61" s="85"/>
      <c r="J61" s="85"/>
      <c r="K61" s="85"/>
      <c r="L61" s="85"/>
      <c r="M61" s="85"/>
      <c r="N61" s="86"/>
    </row>
    <row r="62" spans="2:14" ht="13">
      <c r="B62" s="93">
        <v>5</v>
      </c>
      <c r="C62" s="75" t="s">
        <v>49</v>
      </c>
      <c r="D62" s="47">
        <f t="shared" si="8"/>
        <v>0</v>
      </c>
      <c r="E62" s="47">
        <f t="shared" si="8"/>
        <v>0</v>
      </c>
      <c r="F62" s="47">
        <f t="shared" si="8"/>
        <v>0</v>
      </c>
      <c r="G62" s="123">
        <f t="shared" si="9"/>
        <v>0</v>
      </c>
      <c r="H62" s="88"/>
      <c r="I62" s="85"/>
      <c r="J62" s="85"/>
      <c r="K62" s="85"/>
      <c r="L62" s="85"/>
      <c r="M62" s="85"/>
      <c r="N62" s="86"/>
    </row>
    <row r="63" spans="2:14" ht="13">
      <c r="B63" s="124">
        <v>6</v>
      </c>
      <c r="C63" s="125" t="s">
        <v>50</v>
      </c>
      <c r="D63" s="20">
        <f t="shared" si="8"/>
        <v>0</v>
      </c>
      <c r="E63" s="20">
        <f t="shared" si="8"/>
        <v>0</v>
      </c>
      <c r="F63" s="20">
        <f t="shared" si="8"/>
        <v>0</v>
      </c>
      <c r="G63" s="126">
        <f t="shared" si="9"/>
        <v>0</v>
      </c>
      <c r="H63" s="88"/>
      <c r="I63" s="85"/>
      <c r="J63" s="85"/>
      <c r="K63" s="85"/>
      <c r="L63" s="85"/>
      <c r="M63" s="85"/>
      <c r="N63" s="86"/>
    </row>
    <row r="64" spans="2:14" ht="13">
      <c r="B64" s="93">
        <v>7</v>
      </c>
      <c r="C64" s="75" t="s">
        <v>51</v>
      </c>
      <c r="D64" s="47">
        <f t="shared" si="8"/>
        <v>0</v>
      </c>
      <c r="E64" s="47">
        <f t="shared" si="8"/>
        <v>0</v>
      </c>
      <c r="F64" s="47">
        <f t="shared" si="8"/>
        <v>0</v>
      </c>
      <c r="G64" s="123">
        <f t="shared" si="9"/>
        <v>0</v>
      </c>
      <c r="H64" s="88"/>
      <c r="I64" s="85"/>
      <c r="J64" s="85"/>
      <c r="K64" s="85"/>
      <c r="L64" s="85"/>
      <c r="M64" s="85"/>
      <c r="N64" s="86"/>
    </row>
    <row r="65" spans="2:14" ht="13">
      <c r="B65" s="124">
        <v>8</v>
      </c>
      <c r="C65" s="125" t="s">
        <v>52</v>
      </c>
      <c r="D65" s="20">
        <f t="shared" si="8"/>
        <v>0</v>
      </c>
      <c r="E65" s="20">
        <f t="shared" si="8"/>
        <v>0</v>
      </c>
      <c r="F65" s="20">
        <f t="shared" si="8"/>
        <v>0</v>
      </c>
      <c r="G65" s="126">
        <f t="shared" si="9"/>
        <v>0</v>
      </c>
      <c r="H65" s="88"/>
      <c r="I65" s="85"/>
      <c r="J65" s="85"/>
      <c r="K65" s="85"/>
      <c r="L65" s="85"/>
      <c r="M65" s="85"/>
      <c r="N65" s="86"/>
    </row>
    <row r="66" spans="2:14" ht="13">
      <c r="B66" s="93">
        <v>9</v>
      </c>
      <c r="C66" s="75" t="s">
        <v>53</v>
      </c>
      <c r="D66" s="47">
        <f t="shared" si="8"/>
        <v>0</v>
      </c>
      <c r="E66" s="47">
        <f t="shared" si="8"/>
        <v>0</v>
      </c>
      <c r="F66" s="47">
        <f t="shared" si="8"/>
        <v>0</v>
      </c>
      <c r="G66" s="123">
        <f t="shared" si="9"/>
        <v>0</v>
      </c>
      <c r="H66" s="88"/>
      <c r="I66" s="85"/>
      <c r="J66" s="85"/>
      <c r="K66" s="85"/>
      <c r="L66" s="85"/>
      <c r="M66" s="85"/>
      <c r="N66" s="86"/>
    </row>
    <row r="67" spans="2:14" ht="13">
      <c r="B67" s="124">
        <v>10</v>
      </c>
      <c r="C67" s="125" t="s">
        <v>54</v>
      </c>
      <c r="D67" s="20">
        <f t="shared" si="8"/>
        <v>0</v>
      </c>
      <c r="E67" s="20">
        <f t="shared" si="8"/>
        <v>0</v>
      </c>
      <c r="F67" s="20">
        <f t="shared" si="8"/>
        <v>0</v>
      </c>
      <c r="G67" s="126">
        <f t="shared" si="9"/>
        <v>0</v>
      </c>
      <c r="H67" s="88"/>
      <c r="I67" s="85"/>
      <c r="J67" s="85"/>
      <c r="K67" s="85"/>
      <c r="L67" s="85"/>
      <c r="M67" s="85"/>
      <c r="N67" s="86"/>
    </row>
    <row r="68" spans="2:14" ht="13">
      <c r="B68" s="93">
        <v>11</v>
      </c>
      <c r="C68" s="75" t="s">
        <v>55</v>
      </c>
      <c r="D68" s="47">
        <f t="shared" si="8"/>
        <v>0</v>
      </c>
      <c r="E68" s="47">
        <f t="shared" si="8"/>
        <v>0</v>
      </c>
      <c r="F68" s="47">
        <f t="shared" si="8"/>
        <v>0</v>
      </c>
      <c r="G68" s="123">
        <f t="shared" si="9"/>
        <v>0</v>
      </c>
      <c r="H68" s="88"/>
      <c r="I68" s="85"/>
      <c r="J68" s="85"/>
      <c r="K68" s="85"/>
      <c r="L68" s="85"/>
      <c r="M68" s="85"/>
      <c r="N68" s="86"/>
    </row>
    <row r="69" spans="2:14" ht="13">
      <c r="B69" s="124">
        <v>12</v>
      </c>
      <c r="C69" s="125" t="s">
        <v>56</v>
      </c>
      <c r="D69" s="20">
        <f t="shared" si="8"/>
        <v>0</v>
      </c>
      <c r="E69" s="20">
        <f t="shared" si="8"/>
        <v>0</v>
      </c>
      <c r="F69" s="20">
        <f t="shared" si="8"/>
        <v>0</v>
      </c>
      <c r="G69" s="126">
        <f t="shared" si="9"/>
        <v>0</v>
      </c>
      <c r="H69" s="88"/>
      <c r="I69" s="85"/>
      <c r="J69" s="85"/>
      <c r="K69" s="85"/>
      <c r="L69" s="85"/>
      <c r="M69" s="85"/>
      <c r="N69" s="86"/>
    </row>
    <row r="70" spans="2:14" ht="13">
      <c r="B70" s="127"/>
      <c r="C70" s="128" t="s">
        <v>108</v>
      </c>
      <c r="D70" s="129">
        <f>SUM(D58:D69)</f>
        <v>0</v>
      </c>
      <c r="E70" s="129">
        <f>SUM(E58:E69)</f>
        <v>0</v>
      </c>
      <c r="F70" s="129">
        <f>SUM(F58:F69)</f>
        <v>0</v>
      </c>
      <c r="G70" s="119">
        <f>SUM(G58:G69)</f>
        <v>0</v>
      </c>
      <c r="H70" s="89"/>
      <c r="I70" s="90"/>
      <c r="J70" s="90"/>
      <c r="K70" s="90"/>
      <c r="L70" s="90"/>
      <c r="M70" s="90"/>
      <c r="N70" s="91"/>
    </row>
    <row r="71" spans="2:14" ht="13"/>
    <row r="72" spans="2:14" ht="13"/>
    <row r="73" spans="2:14" ht="17">
      <c r="B73" s="137" t="s">
        <v>122</v>
      </c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9"/>
    </row>
    <row r="74" spans="2:14" ht="13">
      <c r="B74" s="84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6"/>
    </row>
    <row r="75" spans="2:14" ht="13">
      <c r="B75" s="92" t="s">
        <v>107</v>
      </c>
      <c r="C75" s="76" t="s">
        <v>107</v>
      </c>
      <c r="D75" s="74" t="str">
        <f>Instellingen!$B$23</f>
        <v>Zakelijk</v>
      </c>
      <c r="E75" s="74" t="str">
        <f>Instellingen!$B$24</f>
        <v>Prive</v>
      </c>
      <c r="F75" s="74" t="str">
        <f>Instellingen!$B$25</f>
        <v>Woon/Werk</v>
      </c>
      <c r="G75" s="74" t="s">
        <v>108</v>
      </c>
      <c r="H75" s="88"/>
      <c r="I75" s="85"/>
      <c r="J75" s="85"/>
      <c r="K75" s="85"/>
      <c r="L75" s="85"/>
      <c r="M75" s="85"/>
      <c r="N75" s="86"/>
    </row>
    <row r="76" spans="2:14" ht="13">
      <c r="B76" s="93">
        <v>1</v>
      </c>
      <c r="C76" s="75" t="s">
        <v>45</v>
      </c>
      <c r="D76" s="47">
        <f>D58</f>
        <v>0</v>
      </c>
      <c r="E76" s="47">
        <f>E58</f>
        <v>0</v>
      </c>
      <c r="F76" s="47">
        <f>F58</f>
        <v>0</v>
      </c>
      <c r="G76" s="47">
        <f>SUM(D76:F76)</f>
        <v>0</v>
      </c>
      <c r="H76" s="87"/>
      <c r="I76" s="85"/>
      <c r="J76" s="85"/>
      <c r="K76" s="85"/>
      <c r="L76" s="85"/>
      <c r="M76" s="85"/>
      <c r="N76" s="86"/>
    </row>
    <row r="77" spans="2:14" ht="13">
      <c r="B77" s="124">
        <v>2</v>
      </c>
      <c r="C77" s="125" t="s">
        <v>46</v>
      </c>
      <c r="D77" s="20">
        <f t="shared" ref="D77:D87" si="10">D76+D59</f>
        <v>0</v>
      </c>
      <c r="E77" s="20">
        <f t="shared" ref="E77:E87" si="11">E76+E59</f>
        <v>0</v>
      </c>
      <c r="F77" s="20">
        <f t="shared" ref="F77:F87" si="12">F76+F59</f>
        <v>0</v>
      </c>
      <c r="G77" s="20">
        <f t="shared" ref="G77:G87" si="13">SUM(D77:F77)</f>
        <v>0</v>
      </c>
      <c r="H77" s="87"/>
      <c r="I77" s="85"/>
      <c r="J77" s="85"/>
      <c r="K77" s="85"/>
      <c r="L77" s="85"/>
      <c r="M77" s="85"/>
      <c r="N77" s="86"/>
    </row>
    <row r="78" spans="2:14" ht="13">
      <c r="B78" s="93">
        <v>3</v>
      </c>
      <c r="C78" s="75" t="s">
        <v>47</v>
      </c>
      <c r="D78" s="47">
        <f t="shared" si="10"/>
        <v>0</v>
      </c>
      <c r="E78" s="47">
        <f t="shared" si="11"/>
        <v>0</v>
      </c>
      <c r="F78" s="47">
        <f t="shared" si="12"/>
        <v>0</v>
      </c>
      <c r="G78" s="47">
        <f t="shared" si="13"/>
        <v>0</v>
      </c>
      <c r="H78" s="87"/>
      <c r="I78" s="85"/>
      <c r="J78" s="85"/>
      <c r="K78" s="85"/>
      <c r="L78" s="85"/>
      <c r="M78" s="85"/>
      <c r="N78" s="86"/>
    </row>
    <row r="79" spans="2:14" ht="13">
      <c r="B79" s="124">
        <v>4</v>
      </c>
      <c r="C79" s="125" t="s">
        <v>48</v>
      </c>
      <c r="D79" s="20">
        <f t="shared" si="10"/>
        <v>0</v>
      </c>
      <c r="E79" s="20">
        <f t="shared" si="11"/>
        <v>0</v>
      </c>
      <c r="F79" s="20">
        <f t="shared" si="12"/>
        <v>0</v>
      </c>
      <c r="G79" s="20">
        <f t="shared" si="13"/>
        <v>0</v>
      </c>
      <c r="H79" s="87"/>
      <c r="I79" s="85"/>
      <c r="J79" s="85"/>
      <c r="K79" s="85"/>
      <c r="L79" s="85"/>
      <c r="M79" s="85"/>
      <c r="N79" s="86"/>
    </row>
    <row r="80" spans="2:14" ht="13">
      <c r="B80" s="93">
        <v>5</v>
      </c>
      <c r="C80" s="75" t="s">
        <v>49</v>
      </c>
      <c r="D80" s="47">
        <f t="shared" si="10"/>
        <v>0</v>
      </c>
      <c r="E80" s="47">
        <f t="shared" si="11"/>
        <v>0</v>
      </c>
      <c r="F80" s="47">
        <f t="shared" si="12"/>
        <v>0</v>
      </c>
      <c r="G80" s="47">
        <f t="shared" si="13"/>
        <v>0</v>
      </c>
      <c r="H80" s="87"/>
      <c r="I80" s="85"/>
      <c r="J80" s="85"/>
      <c r="K80" s="85"/>
      <c r="L80" s="85"/>
      <c r="M80" s="85"/>
      <c r="N80" s="86"/>
    </row>
    <row r="81" spans="2:14" ht="13">
      <c r="B81" s="124">
        <v>6</v>
      </c>
      <c r="C81" s="125" t="s">
        <v>50</v>
      </c>
      <c r="D81" s="20">
        <f t="shared" si="10"/>
        <v>0</v>
      </c>
      <c r="E81" s="20">
        <f t="shared" si="11"/>
        <v>0</v>
      </c>
      <c r="F81" s="20">
        <f t="shared" si="12"/>
        <v>0</v>
      </c>
      <c r="G81" s="20">
        <f t="shared" si="13"/>
        <v>0</v>
      </c>
      <c r="H81" s="87"/>
      <c r="I81" s="85"/>
      <c r="J81" s="85"/>
      <c r="K81" s="85"/>
      <c r="L81" s="85"/>
      <c r="M81" s="85"/>
      <c r="N81" s="86"/>
    </row>
    <row r="82" spans="2:14" ht="13">
      <c r="B82" s="93">
        <v>7</v>
      </c>
      <c r="C82" s="75" t="s">
        <v>51</v>
      </c>
      <c r="D82" s="47">
        <f t="shared" si="10"/>
        <v>0</v>
      </c>
      <c r="E82" s="47">
        <f t="shared" si="11"/>
        <v>0</v>
      </c>
      <c r="F82" s="47">
        <f t="shared" si="12"/>
        <v>0</v>
      </c>
      <c r="G82" s="47">
        <f t="shared" si="13"/>
        <v>0</v>
      </c>
      <c r="H82" s="87"/>
      <c r="I82" s="85"/>
      <c r="J82" s="85"/>
      <c r="K82" s="85"/>
      <c r="L82" s="85"/>
      <c r="M82" s="85"/>
      <c r="N82" s="86"/>
    </row>
    <row r="83" spans="2:14" ht="13">
      <c r="B83" s="124">
        <v>8</v>
      </c>
      <c r="C83" s="125" t="s">
        <v>52</v>
      </c>
      <c r="D83" s="20">
        <f t="shared" si="10"/>
        <v>0</v>
      </c>
      <c r="E83" s="20">
        <f t="shared" si="11"/>
        <v>0</v>
      </c>
      <c r="F83" s="20">
        <f t="shared" si="12"/>
        <v>0</v>
      </c>
      <c r="G83" s="20">
        <f t="shared" si="13"/>
        <v>0</v>
      </c>
      <c r="H83" s="87"/>
      <c r="I83" s="85"/>
      <c r="J83" s="85"/>
      <c r="K83" s="85"/>
      <c r="L83" s="85"/>
      <c r="M83" s="85"/>
      <c r="N83" s="86"/>
    </row>
    <row r="84" spans="2:14" ht="13">
      <c r="B84" s="93">
        <v>9</v>
      </c>
      <c r="C84" s="75" t="s">
        <v>53</v>
      </c>
      <c r="D84" s="47">
        <f t="shared" si="10"/>
        <v>0</v>
      </c>
      <c r="E84" s="47">
        <f t="shared" si="11"/>
        <v>0</v>
      </c>
      <c r="F84" s="47">
        <f t="shared" si="12"/>
        <v>0</v>
      </c>
      <c r="G84" s="47">
        <f t="shared" si="13"/>
        <v>0</v>
      </c>
      <c r="H84" s="87"/>
      <c r="I84" s="85"/>
      <c r="J84" s="85"/>
      <c r="K84" s="85"/>
      <c r="L84" s="85"/>
      <c r="M84" s="85"/>
      <c r="N84" s="86"/>
    </row>
    <row r="85" spans="2:14" ht="13">
      <c r="B85" s="124">
        <v>10</v>
      </c>
      <c r="C85" s="125" t="s">
        <v>54</v>
      </c>
      <c r="D85" s="20">
        <f t="shared" si="10"/>
        <v>0</v>
      </c>
      <c r="E85" s="20">
        <f t="shared" si="11"/>
        <v>0</v>
      </c>
      <c r="F85" s="20">
        <f t="shared" si="12"/>
        <v>0</v>
      </c>
      <c r="G85" s="20">
        <f t="shared" si="13"/>
        <v>0</v>
      </c>
      <c r="H85" s="87"/>
      <c r="I85" s="85"/>
      <c r="J85" s="85"/>
      <c r="K85" s="85"/>
      <c r="L85" s="85"/>
      <c r="M85" s="85"/>
      <c r="N85" s="86"/>
    </row>
    <row r="86" spans="2:14" ht="13">
      <c r="B86" s="93">
        <v>11</v>
      </c>
      <c r="C86" s="75" t="s">
        <v>55</v>
      </c>
      <c r="D86" s="47">
        <f t="shared" si="10"/>
        <v>0</v>
      </c>
      <c r="E86" s="47">
        <f t="shared" si="11"/>
        <v>0</v>
      </c>
      <c r="F86" s="47">
        <f t="shared" si="12"/>
        <v>0</v>
      </c>
      <c r="G86" s="47">
        <f t="shared" si="13"/>
        <v>0</v>
      </c>
      <c r="H86" s="87"/>
      <c r="I86" s="85"/>
      <c r="J86" s="85"/>
      <c r="K86" s="85"/>
      <c r="L86" s="85"/>
      <c r="M86" s="85"/>
      <c r="N86" s="86"/>
    </row>
    <row r="87" spans="2:14" ht="13">
      <c r="B87" s="124">
        <v>12</v>
      </c>
      <c r="C87" s="125" t="s">
        <v>56</v>
      </c>
      <c r="D87" s="20">
        <f t="shared" si="10"/>
        <v>0</v>
      </c>
      <c r="E87" s="20">
        <f t="shared" si="11"/>
        <v>0</v>
      </c>
      <c r="F87" s="20">
        <f t="shared" si="12"/>
        <v>0</v>
      </c>
      <c r="G87" s="20">
        <f t="shared" si="13"/>
        <v>0</v>
      </c>
      <c r="H87" s="87"/>
      <c r="I87" s="85"/>
      <c r="J87" s="85"/>
      <c r="K87" s="85"/>
      <c r="L87" s="85"/>
      <c r="M87" s="85"/>
      <c r="N87" s="86"/>
    </row>
    <row r="88" spans="2:14" ht="13">
      <c r="B88" s="94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1"/>
    </row>
    <row r="89" spans="2:14" ht="13"/>
    <row r="90" spans="2:14" ht="13" hidden="1"/>
    <row r="91" spans="2:14" ht="13" hidden="1"/>
    <row r="92" spans="2:14" ht="13" hidden="1"/>
    <row r="93" spans="2:14" ht="13" hidden="1"/>
    <row r="94" spans="2:14" ht="13" hidden="1"/>
    <row r="95" spans="2:14" ht="13" hidden="1"/>
    <row r="96" spans="2:14" ht="13" hidden="1"/>
    <row r="97" ht="13" hidden="1"/>
    <row r="98" ht="13" hidden="1"/>
    <row r="99" ht="13" hidden="1"/>
    <row r="100" ht="13" hidden="1"/>
    <row r="101" ht="13" hidden="1"/>
    <row r="102" ht="13" hidden="1"/>
    <row r="103" ht="13" hidden="1"/>
    <row r="104" ht="13" hidden="1"/>
    <row r="105" ht="13" hidden="1"/>
    <row r="106" ht="13" hidden="1"/>
    <row r="107" ht="13" hidden="1"/>
    <row r="108" ht="13" hidden="1"/>
    <row r="109" ht="13" hidden="1"/>
    <row r="110" ht="13" hidden="1"/>
    <row r="111" ht="13" hidden="1"/>
    <row r="112" ht="13" hidden="1"/>
    <row r="113" ht="13" hidden="1"/>
    <row r="114" ht="13" hidden="1"/>
    <row r="115" ht="13" hidden="1"/>
    <row r="116" ht="13" hidden="1"/>
    <row r="117" ht="13" hidden="1"/>
    <row r="118" ht="13" hidden="1"/>
    <row r="119" ht="13" hidden="1"/>
    <row r="120" ht="13" hidden="1"/>
    <row r="121" ht="13" hidden="1"/>
    <row r="122" ht="13" hidden="1"/>
    <row r="123" ht="13" hidden="1"/>
    <row r="124" ht="13" hidden="1"/>
    <row r="125" ht="13" hidden="1"/>
    <row r="126" ht="13" hidden="1"/>
    <row r="127" ht="13" hidden="1"/>
    <row r="128" ht="13" hidden="1"/>
    <row r="129" ht="13" hidden="1"/>
    <row r="130" ht="13" hidden="1"/>
    <row r="131" ht="13" hidden="1"/>
    <row r="132" ht="13" hidden="1"/>
    <row r="133" ht="13" hidden="1"/>
    <row r="134" ht="13" hidden="1"/>
    <row r="135" ht="13" hidden="1"/>
    <row r="136" ht="13" hidden="1"/>
    <row r="137" ht="13" hidden="1"/>
    <row r="138" ht="13" hidden="1"/>
    <row r="139" ht="13" hidden="1"/>
    <row r="140" ht="13" hidden="1"/>
    <row r="141" ht="13" hidden="1"/>
    <row r="142" ht="13" hidden="1"/>
    <row r="143" ht="13" hidden="1"/>
    <row r="144" ht="13" hidden="1"/>
    <row r="145" ht="13" hidden="1"/>
    <row r="146" ht="13" hidden="1"/>
    <row r="147" ht="13" hidden="1"/>
    <row r="148" ht="13" hidden="1"/>
    <row r="149" ht="13" hidden="1"/>
    <row r="150" ht="13" hidden="1"/>
    <row r="151" ht="13" hidden="1"/>
    <row r="152" ht="13" hidden="1"/>
    <row r="153" ht="13" hidden="1"/>
    <row r="154" ht="13" hidden="1"/>
    <row r="155" ht="13" hidden="1"/>
    <row r="156" ht="13" hidden="1"/>
    <row r="157" ht="13" hidden="1"/>
    <row r="158" ht="13" hidden="1"/>
    <row r="159" ht="13" hidden="1"/>
    <row r="160" ht="13" hidden="1"/>
    <row r="161" ht="13" hidden="1"/>
    <row r="162" ht="13" hidden="1"/>
    <row r="163" ht="13" hidden="1"/>
    <row r="164" ht="13" hidden="1"/>
    <row r="165" ht="13" hidden="1"/>
    <row r="166" ht="13" hidden="1"/>
    <row r="167" ht="13" hidden="1"/>
    <row r="168" ht="13" hidden="1"/>
    <row r="169" ht="13" hidden="1"/>
    <row r="170" ht="13" hidden="1"/>
    <row r="171" ht="13" hidden="1"/>
    <row r="172" ht="13" hidden="1"/>
    <row r="173" ht="13" hidden="1"/>
    <row r="174" ht="13" hidden="1"/>
    <row r="175" ht="13" hidden="1"/>
    <row r="176" ht="13" hidden="1"/>
    <row r="177" ht="13" hidden="1"/>
    <row r="178" ht="13" hidden="1"/>
    <row r="179" ht="13" hidden="1"/>
    <row r="180" ht="13" hidden="1"/>
    <row r="181" ht="13" hidden="1"/>
    <row r="182" ht="13" hidden="1"/>
    <row r="183" ht="13" hidden="1"/>
    <row r="184" ht="13" hidden="1"/>
    <row r="185" ht="13" hidden="1"/>
    <row r="186" ht="13" hidden="1"/>
    <row r="187" ht="13" hidden="1"/>
    <row r="188" ht="13" hidden="1"/>
    <row r="189" ht="13" hidden="1"/>
    <row r="190" ht="13" hidden="1"/>
    <row r="191" ht="13" hidden="1"/>
    <row r="192" ht="13" hidden="1"/>
    <row r="193" ht="13" hidden="1"/>
    <row r="194" ht="13" hidden="1"/>
    <row r="195" ht="13" hidden="1"/>
    <row r="196" ht="13" hidden="1"/>
    <row r="197" ht="13" hidden="1"/>
    <row r="198" ht="13" hidden="1"/>
    <row r="199" ht="13" hidden="1"/>
    <row r="200" ht="13" hidden="1"/>
    <row r="201" ht="13" hidden="1"/>
    <row r="202" ht="13" hidden="1"/>
    <row r="203" ht="13" hidden="1"/>
    <row r="204" ht="13" hidden="1"/>
    <row r="205" ht="13" hidden="1"/>
    <row r="206" ht="13" hidden="1"/>
    <row r="207" ht="13" hidden="1"/>
    <row r="208" ht="13" hidden="1"/>
    <row r="209" ht="13" hidden="1"/>
    <row r="210" ht="13" hidden="1"/>
    <row r="211" ht="13" hidden="1"/>
    <row r="212" ht="13" hidden="1"/>
    <row r="213" ht="13" hidden="1"/>
    <row r="214" ht="13" hidden="1"/>
    <row r="215" ht="13" hidden="1"/>
    <row r="216" ht="13" hidden="1"/>
    <row r="217" ht="13" hidden="1"/>
    <row r="218" ht="13" hidden="1"/>
    <row r="219" ht="13" hidden="1"/>
    <row r="220" ht="13" hidden="1"/>
    <row r="221" ht="13" hidden="1"/>
    <row r="222" ht="13" hidden="1"/>
    <row r="223" ht="13" hidden="1"/>
    <row r="224" ht="13" hidden="1"/>
    <row r="225" ht="13" hidden="1"/>
    <row r="226" ht="13" hidden="1"/>
    <row r="227" ht="13" hidden="1"/>
    <row r="228" ht="13" hidden="1"/>
    <row r="229" ht="13" hidden="1"/>
    <row r="230" ht="13" hidden="1"/>
    <row r="231" ht="13" hidden="1"/>
    <row r="232" ht="13" hidden="1"/>
    <row r="233" ht="13" hidden="1"/>
    <row r="234" ht="13" hidden="1"/>
    <row r="235" ht="13" hidden="1"/>
    <row r="236" ht="13" hidden="1"/>
    <row r="237" ht="13" hidden="1"/>
    <row r="238" ht="13" hidden="1"/>
    <row r="239" ht="13" hidden="1"/>
    <row r="240" ht="13" hidden="1"/>
    <row r="241" ht="13" hidden="1"/>
    <row r="242" ht="13" hidden="1"/>
    <row r="243" ht="13" hidden="1"/>
    <row r="244" ht="13" hidden="1"/>
    <row r="245" ht="13" hidden="1"/>
    <row r="246" ht="13" hidden="1"/>
    <row r="247" ht="13" hidden="1"/>
    <row r="248" ht="13" hidden="1"/>
    <row r="249" ht="13" hidden="1"/>
    <row r="250" ht="13" hidden="1"/>
    <row r="251" ht="13" hidden="1"/>
    <row r="252" ht="13" hidden="1"/>
    <row r="253" ht="13" hidden="1"/>
    <row r="254" ht="13" hidden="1"/>
    <row r="255" ht="13" hidden="1"/>
    <row r="256" ht="13" hidden="1"/>
    <row r="257" ht="13" hidden="1"/>
    <row r="258" ht="13" hidden="1"/>
    <row r="259" ht="13" hidden="1"/>
    <row r="260" ht="13" hidden="1"/>
    <row r="261" ht="13" hidden="1"/>
    <row r="262" ht="13" hidden="1"/>
    <row r="263" ht="13" hidden="1"/>
    <row r="264" ht="13" hidden="1"/>
    <row r="265" ht="13" hidden="1"/>
    <row r="266" ht="13" hidden="1"/>
    <row r="267" ht="13" hidden="1"/>
    <row r="268" ht="13" hidden="1"/>
    <row r="269" ht="13" hidden="1"/>
    <row r="270" ht="13" hidden="1"/>
    <row r="271" ht="13" hidden="1"/>
    <row r="272" ht="13" hidden="1"/>
    <row r="273" ht="13" hidden="1"/>
    <row r="274" ht="13" hidden="1"/>
    <row r="275" ht="13" hidden="1"/>
    <row r="276" ht="13" hidden="1"/>
    <row r="277" ht="13" hidden="1"/>
    <row r="278" ht="13" hidden="1"/>
    <row r="279" ht="13" hidden="1"/>
    <row r="280" ht="13" hidden="1"/>
    <row r="281" ht="13" hidden="1"/>
    <row r="282" ht="13" hidden="1"/>
    <row r="283" ht="13" hidden="1"/>
    <row r="284" ht="13" hidden="1"/>
    <row r="285" ht="13" hidden="1"/>
    <row r="286" ht="13" hidden="1"/>
    <row r="287" ht="13" hidden="1"/>
    <row r="288" ht="13" hidden="1"/>
    <row r="289" ht="13" hidden="1"/>
    <row r="290" ht="13" hidden="1"/>
    <row r="291" ht="13" hidden="1"/>
    <row r="292" ht="13" hidden="1"/>
    <row r="293" ht="13" hidden="1"/>
    <row r="294" ht="13" hidden="1"/>
    <row r="295" ht="13" hidden="1"/>
    <row r="296" ht="13" hidden="1"/>
    <row r="297" ht="13" hidden="1"/>
    <row r="298" ht="13" hidden="1"/>
    <row r="299" ht="13" hidden="1"/>
    <row r="300" ht="13" hidden="1"/>
    <row r="301" ht="13" hidden="1"/>
    <row r="302" ht="13" hidden="1"/>
    <row r="303" ht="13" hidden="1"/>
    <row r="304" ht="13" hidden="1"/>
    <row r="305" ht="13" hidden="1"/>
    <row r="306" ht="13" hidden="1"/>
    <row r="307" ht="13" hidden="1"/>
    <row r="308" ht="13" hidden="1"/>
    <row r="309" ht="13" hidden="1"/>
    <row r="310" ht="13" hidden="1"/>
    <row r="311" ht="13" hidden="1"/>
    <row r="312" ht="13" hidden="1"/>
    <row r="313" ht="13" hidden="1"/>
    <row r="314" ht="13" hidden="1"/>
    <row r="315" ht="13" hidden="1"/>
    <row r="316" ht="13" hidden="1"/>
    <row r="317" ht="13" hidden="1"/>
    <row r="318" ht="13" hidden="1"/>
    <row r="319" ht="13" hidden="1"/>
    <row r="320" ht="13" hidden="1"/>
    <row r="321" ht="13" hidden="1"/>
    <row r="322" ht="13" hidden="1"/>
    <row r="323" ht="13" hidden="1"/>
    <row r="324" ht="13" hidden="1"/>
    <row r="325" ht="13" hidden="1"/>
    <row r="326" ht="13" hidden="1"/>
    <row r="327" ht="13" hidden="1"/>
    <row r="328" ht="13" hidden="1"/>
    <row r="329" ht="13" hidden="1"/>
    <row r="330" ht="13" hidden="1"/>
    <row r="331" ht="13" hidden="1"/>
    <row r="332" ht="13" hidden="1"/>
    <row r="333" ht="13" hidden="1"/>
    <row r="334" ht="13" hidden="1"/>
    <row r="335" ht="13" hidden="1"/>
    <row r="336" ht="13" hidden="1"/>
    <row r="337" ht="13" hidden="1"/>
    <row r="338" ht="13" hidden="1"/>
    <row r="339" ht="13" hidden="1"/>
    <row r="340" ht="13" hidden="1"/>
    <row r="341" ht="13" hidden="1"/>
    <row r="342" ht="13" hidden="1"/>
    <row r="343" ht="13" hidden="1"/>
    <row r="344" ht="13" hidden="1"/>
    <row r="345" ht="13" hidden="1"/>
    <row r="346" ht="13" hidden="1"/>
    <row r="347" ht="13" hidden="1"/>
    <row r="348" ht="13" hidden="1"/>
    <row r="349" ht="13" hidden="1"/>
    <row r="350" ht="13" hidden="1"/>
    <row r="351" ht="13" hidden="1"/>
    <row r="352" ht="13" hidden="1"/>
    <row r="353" ht="13" hidden="1"/>
    <row r="354" ht="13" hidden="1"/>
    <row r="355" ht="13" hidden="1"/>
    <row r="356" ht="13" hidden="1"/>
    <row r="357" ht="13" hidden="1"/>
    <row r="358" ht="13" hidden="1"/>
    <row r="359" ht="13" hidden="1"/>
    <row r="360" ht="13" hidden="1"/>
    <row r="361" ht="13" hidden="1"/>
    <row r="362" ht="13" hidden="1"/>
    <row r="363" ht="13" hidden="1"/>
    <row r="364" ht="13" hidden="1"/>
    <row r="365" ht="13" hidden="1"/>
    <row r="366" ht="13" hidden="1"/>
    <row r="367" ht="13" hidden="1"/>
    <row r="368" ht="13" hidden="1"/>
    <row r="369" ht="13" hidden="1"/>
    <row r="370" ht="13" hidden="1"/>
    <row r="371" ht="13" hidden="1"/>
    <row r="372" ht="13" hidden="1"/>
    <row r="373" ht="13" hidden="1"/>
    <row r="374" ht="13" hidden="1"/>
    <row r="375" ht="13" hidden="1"/>
    <row r="376" ht="13" hidden="1"/>
    <row r="377" ht="13" hidden="1"/>
    <row r="378" ht="13" hidden="1"/>
    <row r="379" ht="13" hidden="1"/>
    <row r="380" ht="13" hidden="1"/>
    <row r="381" ht="13" hidden="1"/>
    <row r="382" ht="13" hidden="1"/>
    <row r="383" ht="13" hidden="1"/>
    <row r="384" ht="13" hidden="1"/>
    <row r="385" ht="13" hidden="1"/>
    <row r="386" ht="13" hidden="1"/>
    <row r="387" ht="13" hidden="1"/>
    <row r="388" ht="13" hidden="1"/>
    <row r="389" ht="13" hidden="1"/>
    <row r="390" ht="13" hidden="1"/>
    <row r="391" ht="13" hidden="1"/>
    <row r="392" ht="13" hidden="1"/>
    <row r="393" ht="13" hidden="1"/>
    <row r="394" ht="13" hidden="1"/>
    <row r="395" ht="13" hidden="1"/>
    <row r="396" ht="13" hidden="1"/>
    <row r="397" ht="13" hidden="1"/>
    <row r="398" ht="13" hidden="1"/>
    <row r="399" ht="13" hidden="1"/>
    <row r="400" ht="13" hidden="1"/>
    <row r="401" ht="13" hidden="1"/>
    <row r="402" ht="13" hidden="1"/>
    <row r="403" ht="13" hidden="1"/>
    <row r="404" ht="13" hidden="1"/>
    <row r="405" ht="13" hidden="1"/>
    <row r="406" ht="13" hidden="1"/>
    <row r="407" ht="13" hidden="1"/>
    <row r="408" ht="13" hidden="1"/>
    <row r="409" ht="13" hidden="1"/>
    <row r="410" ht="13" hidden="1"/>
    <row r="411" ht="13" hidden="1"/>
    <row r="412" ht="13" hidden="1"/>
    <row r="413" ht="13" hidden="1"/>
    <row r="414" ht="13" hidden="1"/>
    <row r="415" ht="13" hidden="1"/>
    <row r="416" ht="13" hidden="1"/>
    <row r="417" ht="13" hidden="1"/>
    <row r="418" ht="13" hidden="1"/>
    <row r="419" ht="13" hidden="1"/>
    <row r="420" ht="13" hidden="1"/>
    <row r="421" ht="13" hidden="1"/>
    <row r="422" ht="13" hidden="1"/>
    <row r="423" ht="13" hidden="1"/>
    <row r="424" ht="13" hidden="1"/>
    <row r="425" ht="13" hidden="1"/>
    <row r="426" ht="13" hidden="1"/>
    <row r="427" ht="13" hidden="1"/>
    <row r="428" ht="13" hidden="1"/>
    <row r="429" ht="13" hidden="1"/>
    <row r="430" ht="13" hidden="1"/>
    <row r="431" ht="13" hidden="1"/>
    <row r="432" ht="13" hidden="1"/>
    <row r="433" ht="13" hidden="1"/>
    <row r="434" ht="13" hidden="1"/>
    <row r="435" ht="13" hidden="1"/>
    <row r="436" ht="13" hidden="1"/>
    <row r="437" ht="13" hidden="1"/>
    <row r="438" ht="13" hidden="1"/>
    <row r="439" ht="13" hidden="1"/>
    <row r="440" ht="13" hidden="1"/>
    <row r="441" ht="13" hidden="1"/>
    <row r="442" ht="13" hidden="1"/>
    <row r="443" ht="13" hidden="1"/>
    <row r="444" ht="13" hidden="1"/>
    <row r="445" ht="13" hidden="1"/>
    <row r="446" ht="13" hidden="1"/>
    <row r="447" ht="13" hidden="1"/>
    <row r="448" ht="13" hidden="1"/>
    <row r="449" ht="13" hidden="1"/>
    <row r="450" ht="13" hidden="1"/>
    <row r="451" ht="13" hidden="1"/>
    <row r="452" ht="13" hidden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</sheetData>
  <sheetProtection sheet="1" objects="1" scenarios="1" formatCells="0" formatColumns="0" formatRows="0" sort="0" autoFilter="0"/>
  <mergeCells count="5">
    <mergeCell ref="B73:N73"/>
    <mergeCell ref="B9:N9"/>
    <mergeCell ref="B27:N27"/>
    <mergeCell ref="B45:N45"/>
    <mergeCell ref="B55:N55"/>
  </mergeCells>
  <conditionalFormatting sqref="F49:F51">
    <cfRule type="dataBar" priority="6">
      <dataBar showValue="0">
        <cfvo type="min"/>
        <cfvo type="max"/>
        <color rgb="FF638EC6"/>
      </dataBar>
    </cfRule>
    <cfRule type="dataBar" priority="7">
      <dataBar>
        <cfvo type="min"/>
        <cfvo type="max"/>
        <color rgb="FF638EC6"/>
      </dataBar>
    </cfRule>
  </conditionalFormatting>
  <pageMargins left="0.70866141732283472" right="0.70866141732283472" top="0.74803149606299213" bottom="0.74803149606299213" header="0.31496062992125984" footer="0.31496062992125984"/>
  <pageSetup paperSize="9" scale="67" fitToHeight="0" orientation="portrait"/>
  <headerFooter>
    <oddFooter>&amp;L&amp;"Verdana,Standaard"&amp;8&amp;F&amp;C&amp;"Verdana,Standaard"&amp;8&amp;D &amp;T&amp;R&amp;"Verdana,Standaard"&amp;8&amp;P |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7"/>
  <sheetViews>
    <sheetView showGridLines="0" topLeftCell="A45" workbookViewId="0"/>
  </sheetViews>
  <sheetFormatPr baseColWidth="10" defaultColWidth="0" defaultRowHeight="12.75" customHeight="1" zeroHeight="1" x14ac:dyDescent="0"/>
  <cols>
    <col min="1" max="1" width="1.6640625" style="24" customWidth="1"/>
    <col min="2" max="2" width="26.33203125" style="24" customWidth="1"/>
    <col min="3" max="3" width="27" style="24" customWidth="1"/>
    <col min="4" max="10" width="9.83203125" style="24" customWidth="1"/>
    <col min="11" max="11" width="1.6640625" style="24" customWidth="1"/>
    <col min="12" max="16384" width="9.1640625" style="24" hidden="1"/>
  </cols>
  <sheetData>
    <row r="1" spans="1:11" ht="28.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8.5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8.5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3"/>
    <row r="5" spans="1:11" ht="25">
      <c r="B5" s="25" t="s">
        <v>21</v>
      </c>
    </row>
    <row r="6" spans="1:11" ht="19.5" customHeight="1">
      <c r="B6" s="26" t="str">
        <f>Bedrijfsnaam</f>
        <v>Company Name</v>
      </c>
    </row>
    <row r="7" spans="1:11" ht="13"/>
    <row r="8" spans="1:11" ht="13">
      <c r="B8" s="27" t="s">
        <v>22</v>
      </c>
      <c r="C8" s="28" t="s">
        <v>23</v>
      </c>
    </row>
    <row r="9" spans="1:11" ht="13">
      <c r="B9" s="29" t="s">
        <v>24</v>
      </c>
      <c r="C9" s="30" t="s">
        <v>25</v>
      </c>
    </row>
    <row r="10" spans="1:11" ht="13">
      <c r="B10" s="29" t="s">
        <v>26</v>
      </c>
      <c r="C10" s="30" t="s">
        <v>27</v>
      </c>
    </row>
    <row r="11" spans="1:11" ht="13">
      <c r="B11" s="29" t="s">
        <v>28</v>
      </c>
      <c r="C11" s="30" t="s">
        <v>29</v>
      </c>
    </row>
    <row r="12" spans="1:11" ht="13">
      <c r="B12" s="29" t="s">
        <v>30</v>
      </c>
      <c r="C12" s="30" t="s">
        <v>31</v>
      </c>
    </row>
    <row r="13" spans="1:11" ht="13">
      <c r="B13" s="29" t="s">
        <v>32</v>
      </c>
      <c r="C13" s="30" t="s">
        <v>33</v>
      </c>
    </row>
    <row r="14" spans="1:11" ht="13">
      <c r="B14" s="29" t="s">
        <v>34</v>
      </c>
      <c r="C14" s="30" t="s">
        <v>35</v>
      </c>
    </row>
    <row r="15" spans="1:11" ht="13">
      <c r="B15" s="29" t="s">
        <v>36</v>
      </c>
      <c r="C15" s="30" t="s">
        <v>37</v>
      </c>
    </row>
    <row r="16" spans="1:11" ht="13">
      <c r="B16" s="29" t="s">
        <v>16</v>
      </c>
      <c r="C16" s="51">
        <v>1</v>
      </c>
    </row>
    <row r="17" spans="2:3" ht="13">
      <c r="B17" s="29" t="s">
        <v>38</v>
      </c>
      <c r="C17" s="31">
        <v>2015</v>
      </c>
    </row>
    <row r="18" spans="2:3" ht="13">
      <c r="B18" s="29" t="s">
        <v>81</v>
      </c>
      <c r="C18" s="58">
        <v>42005</v>
      </c>
    </row>
    <row r="19" spans="2:3" ht="13">
      <c r="B19" s="29" t="s">
        <v>82</v>
      </c>
      <c r="C19" s="58">
        <v>42369</v>
      </c>
    </row>
    <row r="20" spans="2:3" ht="13">
      <c r="B20" s="29" t="s">
        <v>39</v>
      </c>
      <c r="C20" s="32" t="s">
        <v>127</v>
      </c>
    </row>
    <row r="21" spans="2:3" ht="13"/>
    <row r="22" spans="2:3" ht="13">
      <c r="B22" s="55" t="s">
        <v>68</v>
      </c>
    </row>
    <row r="23" spans="2:3" ht="13">
      <c r="B23" s="56" t="s">
        <v>6</v>
      </c>
    </row>
    <row r="24" spans="2:3" ht="13">
      <c r="B24" s="57" t="s">
        <v>9</v>
      </c>
    </row>
    <row r="25" spans="2:3" ht="13">
      <c r="B25" s="57" t="s">
        <v>69</v>
      </c>
    </row>
    <row r="26" spans="2:3" ht="13"/>
    <row r="27" spans="2:3" ht="13" hidden="1">
      <c r="B27" s="33" t="s">
        <v>40</v>
      </c>
    </row>
    <row r="28" spans="2:3" ht="13" hidden="1">
      <c r="B28" s="29" t="s">
        <v>41</v>
      </c>
    </row>
    <row r="29" spans="2:3" ht="13" hidden="1">
      <c r="B29" s="29" t="s">
        <v>42</v>
      </c>
    </row>
    <row r="30" spans="2:3" ht="13" hidden="1"/>
    <row r="31" spans="2:3" ht="13" hidden="1">
      <c r="B31" s="27" t="s">
        <v>43</v>
      </c>
      <c r="C31" s="33" t="s">
        <v>44</v>
      </c>
    </row>
    <row r="32" spans="2:3" ht="13" hidden="1">
      <c r="B32" s="29" t="s">
        <v>45</v>
      </c>
      <c r="C32" s="32">
        <v>1</v>
      </c>
    </row>
    <row r="33" spans="2:3" ht="13" hidden="1">
      <c r="B33" s="29" t="s">
        <v>46</v>
      </c>
      <c r="C33" s="32">
        <v>2</v>
      </c>
    </row>
    <row r="34" spans="2:3" ht="13" hidden="1">
      <c r="B34" s="29" t="s">
        <v>47</v>
      </c>
      <c r="C34" s="32">
        <v>3</v>
      </c>
    </row>
    <row r="35" spans="2:3" ht="13" hidden="1">
      <c r="B35" s="29" t="s">
        <v>48</v>
      </c>
      <c r="C35" s="32">
        <v>4</v>
      </c>
    </row>
    <row r="36" spans="2:3" ht="13" hidden="1">
      <c r="B36" s="29" t="s">
        <v>49</v>
      </c>
      <c r="C36" s="32">
        <v>5</v>
      </c>
    </row>
    <row r="37" spans="2:3" ht="13" hidden="1">
      <c r="B37" s="29" t="s">
        <v>50</v>
      </c>
      <c r="C37" s="32">
        <v>6</v>
      </c>
    </row>
    <row r="38" spans="2:3" ht="13" hidden="1">
      <c r="B38" s="29" t="s">
        <v>51</v>
      </c>
      <c r="C38" s="32">
        <v>7</v>
      </c>
    </row>
    <row r="39" spans="2:3" ht="13" hidden="1">
      <c r="B39" s="29" t="s">
        <v>52</v>
      </c>
      <c r="C39" s="32">
        <v>8</v>
      </c>
    </row>
    <row r="40" spans="2:3" ht="13" hidden="1">
      <c r="B40" s="29" t="s">
        <v>53</v>
      </c>
      <c r="C40" s="32">
        <v>9</v>
      </c>
    </row>
    <row r="41" spans="2:3" ht="13" hidden="1">
      <c r="B41" s="29" t="s">
        <v>54</v>
      </c>
      <c r="C41" s="32">
        <v>10</v>
      </c>
    </row>
    <row r="42" spans="2:3" ht="13" hidden="1">
      <c r="B42" s="29" t="s">
        <v>55</v>
      </c>
      <c r="C42" s="32">
        <v>11</v>
      </c>
    </row>
    <row r="43" spans="2:3" ht="13" hidden="1">
      <c r="B43" s="29" t="s">
        <v>56</v>
      </c>
      <c r="C43" s="32">
        <v>12</v>
      </c>
    </row>
    <row r="44" spans="2:3" ht="13" hidden="1"/>
    <row r="45" spans="2:3" ht="13">
      <c r="B45" s="27" t="s">
        <v>15</v>
      </c>
      <c r="C45" s="33" t="s">
        <v>57</v>
      </c>
    </row>
    <row r="46" spans="2:3" ht="13" hidden="1">
      <c r="B46" s="34">
        <v>40544</v>
      </c>
      <c r="C46" s="30" t="s">
        <v>58</v>
      </c>
    </row>
    <row r="47" spans="2:3" ht="13" hidden="1">
      <c r="B47" s="34">
        <v>40655</v>
      </c>
      <c r="C47" s="30" t="s">
        <v>62</v>
      </c>
    </row>
    <row r="48" spans="2:3" ht="13" hidden="1">
      <c r="B48" s="34">
        <v>40658</v>
      </c>
      <c r="C48" s="30" t="s">
        <v>63</v>
      </c>
    </row>
    <row r="49" spans="2:3" ht="13" hidden="1">
      <c r="B49" s="34">
        <v>40663</v>
      </c>
      <c r="C49" s="30" t="s">
        <v>59</v>
      </c>
    </row>
    <row r="50" spans="2:3" ht="13" hidden="1">
      <c r="B50" s="34">
        <v>40668</v>
      </c>
      <c r="C50" s="30" t="s">
        <v>64</v>
      </c>
    </row>
    <row r="51" spans="2:3" ht="13" hidden="1">
      <c r="B51" s="34">
        <v>40696</v>
      </c>
      <c r="C51" s="30" t="s">
        <v>65</v>
      </c>
    </row>
    <row r="52" spans="2:3" ht="13" hidden="1">
      <c r="B52" s="34">
        <v>40707</v>
      </c>
      <c r="C52" s="30" t="s">
        <v>66</v>
      </c>
    </row>
    <row r="53" spans="2:3" ht="13" hidden="1">
      <c r="B53" s="34">
        <v>40902</v>
      </c>
      <c r="C53" s="30" t="s">
        <v>60</v>
      </c>
    </row>
    <row r="54" spans="2:3" ht="13" hidden="1">
      <c r="B54" s="34">
        <v>40903</v>
      </c>
      <c r="C54" s="30" t="s">
        <v>61</v>
      </c>
    </row>
    <row r="55" spans="2:3" ht="13" hidden="1">
      <c r="B55" s="34">
        <v>40909</v>
      </c>
      <c r="C55" s="30" t="s">
        <v>58</v>
      </c>
    </row>
    <row r="56" spans="2:3" ht="13" hidden="1">
      <c r="B56" s="34">
        <v>41005</v>
      </c>
      <c r="C56" s="30" t="s">
        <v>62</v>
      </c>
    </row>
    <row r="57" spans="2:3" ht="13" hidden="1">
      <c r="B57" s="34">
        <v>41008</v>
      </c>
      <c r="C57" s="30" t="s">
        <v>63</v>
      </c>
    </row>
    <row r="58" spans="2:3" ht="13" hidden="1">
      <c r="B58" s="34">
        <v>41029</v>
      </c>
      <c r="C58" s="30" t="s">
        <v>59</v>
      </c>
    </row>
    <row r="59" spans="2:3" ht="13" hidden="1">
      <c r="B59" s="34">
        <v>41034</v>
      </c>
      <c r="C59" s="30" t="s">
        <v>64</v>
      </c>
    </row>
    <row r="60" spans="2:3" ht="13" hidden="1">
      <c r="B60" s="34">
        <v>41046</v>
      </c>
      <c r="C60" s="30" t="s">
        <v>65</v>
      </c>
    </row>
    <row r="61" spans="2:3" ht="13" hidden="1">
      <c r="B61" s="34">
        <v>41057</v>
      </c>
      <c r="C61" s="30" t="s">
        <v>66</v>
      </c>
    </row>
    <row r="62" spans="2:3" ht="13" hidden="1">
      <c r="B62" s="34">
        <v>41268</v>
      </c>
      <c r="C62" s="30" t="s">
        <v>60</v>
      </c>
    </row>
    <row r="63" spans="2:3" ht="13" hidden="1">
      <c r="B63" s="34">
        <v>41269</v>
      </c>
      <c r="C63" s="30" t="s">
        <v>61</v>
      </c>
    </row>
    <row r="64" spans="2:3" ht="13" hidden="1">
      <c r="B64" s="34">
        <v>41275</v>
      </c>
      <c r="C64" s="30" t="s">
        <v>58</v>
      </c>
    </row>
    <row r="65" spans="2:3" ht="13" hidden="1">
      <c r="B65" s="34">
        <v>41362</v>
      </c>
      <c r="C65" s="30" t="s">
        <v>62</v>
      </c>
    </row>
    <row r="66" spans="2:3" ht="13" hidden="1">
      <c r="B66" s="34">
        <v>41365</v>
      </c>
      <c r="C66" s="30" t="s">
        <v>63</v>
      </c>
    </row>
    <row r="67" spans="2:3" ht="13" hidden="1">
      <c r="B67" s="34">
        <v>41394</v>
      </c>
      <c r="C67" s="30" t="s">
        <v>59</v>
      </c>
    </row>
    <row r="68" spans="2:3" ht="13" hidden="1">
      <c r="B68" s="34">
        <v>41399</v>
      </c>
      <c r="C68" s="30" t="s">
        <v>64</v>
      </c>
    </row>
    <row r="69" spans="2:3" ht="13" hidden="1">
      <c r="B69" s="34">
        <v>41403</v>
      </c>
      <c r="C69" s="30" t="s">
        <v>65</v>
      </c>
    </row>
    <row r="70" spans="2:3" ht="13" hidden="1">
      <c r="B70" s="34">
        <v>41414</v>
      </c>
      <c r="C70" s="30" t="s">
        <v>66</v>
      </c>
    </row>
    <row r="71" spans="2:3" ht="13" hidden="1">
      <c r="B71" s="34">
        <v>41633</v>
      </c>
      <c r="C71" s="30" t="s">
        <v>60</v>
      </c>
    </row>
    <row r="72" spans="2:3" ht="13" hidden="1">
      <c r="B72" s="34">
        <v>41634</v>
      </c>
      <c r="C72" s="30" t="s">
        <v>61</v>
      </c>
    </row>
    <row r="73" spans="2:3" ht="13">
      <c r="B73" s="34">
        <v>41640</v>
      </c>
      <c r="C73" s="30" t="s">
        <v>58</v>
      </c>
    </row>
    <row r="74" spans="2:3" ht="13">
      <c r="B74" s="34">
        <v>41747</v>
      </c>
      <c r="C74" s="30" t="s">
        <v>62</v>
      </c>
    </row>
    <row r="75" spans="2:3" ht="13">
      <c r="B75" s="34">
        <v>41750</v>
      </c>
      <c r="C75" s="30" t="s">
        <v>63</v>
      </c>
    </row>
    <row r="76" spans="2:3" ht="13">
      <c r="B76" s="34">
        <v>41756</v>
      </c>
      <c r="C76" s="30" t="s">
        <v>67</v>
      </c>
    </row>
    <row r="77" spans="2:3" ht="13">
      <c r="B77" s="34">
        <v>41764</v>
      </c>
      <c r="C77" s="30" t="s">
        <v>64</v>
      </c>
    </row>
    <row r="78" spans="2:3" ht="13">
      <c r="B78" s="34">
        <v>41788</v>
      </c>
      <c r="C78" s="30" t="s">
        <v>65</v>
      </c>
    </row>
    <row r="79" spans="2:3" ht="13">
      <c r="B79" s="34">
        <v>41799</v>
      </c>
      <c r="C79" s="30" t="s">
        <v>66</v>
      </c>
    </row>
    <row r="80" spans="2:3" ht="13">
      <c r="B80" s="34">
        <v>41998</v>
      </c>
      <c r="C80" s="30" t="s">
        <v>60</v>
      </c>
    </row>
    <row r="81" spans="2:3" ht="13">
      <c r="B81" s="34">
        <v>41999</v>
      </c>
      <c r="C81" s="30" t="s">
        <v>61</v>
      </c>
    </row>
    <row r="82" spans="2:3" ht="13">
      <c r="B82" s="34">
        <v>42005</v>
      </c>
      <c r="C82" s="30" t="s">
        <v>58</v>
      </c>
    </row>
    <row r="83" spans="2:3" ht="13">
      <c r="B83" s="34">
        <v>42097</v>
      </c>
      <c r="C83" s="30" t="s">
        <v>62</v>
      </c>
    </row>
    <row r="84" spans="2:3" ht="13">
      <c r="B84" s="34">
        <v>42100</v>
      </c>
      <c r="C84" s="30" t="s">
        <v>63</v>
      </c>
    </row>
    <row r="85" spans="2:3" ht="13">
      <c r="B85" s="34">
        <v>42121</v>
      </c>
      <c r="C85" s="30" t="s">
        <v>67</v>
      </c>
    </row>
    <row r="86" spans="2:3" ht="13">
      <c r="B86" s="34">
        <v>42129</v>
      </c>
      <c r="C86" s="30" t="s">
        <v>64</v>
      </c>
    </row>
    <row r="87" spans="2:3" ht="13">
      <c r="B87" s="34">
        <v>42138</v>
      </c>
      <c r="C87" s="30" t="s">
        <v>65</v>
      </c>
    </row>
    <row r="88" spans="2:3" ht="13">
      <c r="B88" s="34">
        <v>42149</v>
      </c>
      <c r="C88" s="30" t="s">
        <v>66</v>
      </c>
    </row>
    <row r="89" spans="2:3" ht="13">
      <c r="B89" s="34">
        <v>42363</v>
      </c>
      <c r="C89" s="30" t="s">
        <v>60</v>
      </c>
    </row>
    <row r="90" spans="2:3" ht="13">
      <c r="B90" s="34">
        <v>42364</v>
      </c>
      <c r="C90" s="30" t="s">
        <v>61</v>
      </c>
    </row>
    <row r="91" spans="2:3" ht="13">
      <c r="B91" s="34">
        <v>42370</v>
      </c>
      <c r="C91" s="30" t="s">
        <v>58</v>
      </c>
    </row>
    <row r="92" spans="2:3" ht="13">
      <c r="B92" s="34">
        <v>42454</v>
      </c>
      <c r="C92" s="30" t="s">
        <v>62</v>
      </c>
    </row>
    <row r="93" spans="2:3" ht="13">
      <c r="B93" s="34">
        <v>42457</v>
      </c>
      <c r="C93" s="30" t="s">
        <v>63</v>
      </c>
    </row>
    <row r="94" spans="2:3" ht="13">
      <c r="B94" s="34">
        <v>42487</v>
      </c>
      <c r="C94" s="30" t="s">
        <v>67</v>
      </c>
    </row>
    <row r="95" spans="2:3" ht="13">
      <c r="B95" s="34">
        <v>42495</v>
      </c>
      <c r="C95" s="30" t="s">
        <v>64</v>
      </c>
    </row>
    <row r="96" spans="2:3" ht="13">
      <c r="B96" s="34">
        <v>42495</v>
      </c>
      <c r="C96" s="30" t="s">
        <v>65</v>
      </c>
    </row>
    <row r="97" spans="2:3" ht="13">
      <c r="B97" s="34">
        <v>42506</v>
      </c>
      <c r="C97" s="30" t="s">
        <v>66</v>
      </c>
    </row>
    <row r="98" spans="2:3" ht="13">
      <c r="B98" s="34">
        <v>42729</v>
      </c>
      <c r="C98" s="30" t="s">
        <v>60</v>
      </c>
    </row>
    <row r="99" spans="2:3" ht="13">
      <c r="B99" s="34">
        <v>42730</v>
      </c>
      <c r="C99" s="30" t="s">
        <v>61</v>
      </c>
    </row>
    <row r="100" spans="2:3" ht="13">
      <c r="B100" s="34">
        <v>42839</v>
      </c>
      <c r="C100" s="30" t="s">
        <v>62</v>
      </c>
    </row>
    <row r="101" spans="2:3" ht="13">
      <c r="B101" s="34">
        <v>42841</v>
      </c>
      <c r="C101" s="30" t="s">
        <v>63</v>
      </c>
    </row>
    <row r="102" spans="2:3" ht="13">
      <c r="B102" s="34">
        <v>42852</v>
      </c>
      <c r="C102" s="30" t="s">
        <v>67</v>
      </c>
    </row>
    <row r="103" spans="2:3" ht="13">
      <c r="B103" s="34">
        <v>42860</v>
      </c>
      <c r="C103" s="30" t="s">
        <v>64</v>
      </c>
    </row>
    <row r="104" spans="2:3" ht="13">
      <c r="B104" s="34">
        <v>42880</v>
      </c>
      <c r="C104" s="30" t="s">
        <v>65</v>
      </c>
    </row>
    <row r="105" spans="2:3" ht="13">
      <c r="B105" s="34">
        <v>42891</v>
      </c>
      <c r="C105" s="30" t="s">
        <v>66</v>
      </c>
    </row>
    <row r="106" spans="2:3" ht="13">
      <c r="B106" s="34">
        <v>43094</v>
      </c>
      <c r="C106" s="30" t="s">
        <v>60</v>
      </c>
    </row>
    <row r="107" spans="2:3" ht="13">
      <c r="B107" s="34">
        <v>43095</v>
      </c>
      <c r="C107" s="30" t="s">
        <v>61</v>
      </c>
    </row>
    <row r="108" spans="2:3" ht="13">
      <c r="B108" s="34"/>
      <c r="C108" s="30"/>
    </row>
    <row r="109" spans="2:3" ht="13">
      <c r="B109" s="34"/>
      <c r="C109" s="30"/>
    </row>
    <row r="110" spans="2:3" ht="13">
      <c r="B110" s="34"/>
      <c r="C110" s="30"/>
    </row>
    <row r="111" spans="2:3" ht="13">
      <c r="B111" s="34"/>
      <c r="C111" s="30"/>
    </row>
    <row r="112" spans="2:3" ht="13">
      <c r="B112" s="34"/>
      <c r="C112" s="30"/>
    </row>
    <row r="113" spans="2:3" ht="13">
      <c r="B113" s="34"/>
      <c r="C113" s="30"/>
    </row>
    <row r="114" spans="2:3" ht="13">
      <c r="B114" s="34"/>
      <c r="C114" s="30"/>
    </row>
    <row r="115" spans="2:3" ht="13">
      <c r="B115" s="34"/>
      <c r="C115" s="30"/>
    </row>
    <row r="116" spans="2:3" ht="13">
      <c r="B116" s="34"/>
      <c r="C116" s="30"/>
    </row>
    <row r="117" spans="2:3" ht="13">
      <c r="B117" s="34"/>
      <c r="C117" s="30"/>
    </row>
    <row r="118" spans="2:3" ht="13">
      <c r="B118" s="34"/>
      <c r="C118" s="30"/>
    </row>
    <row r="119" spans="2:3" ht="13">
      <c r="B119" s="34"/>
      <c r="C119" s="30"/>
    </row>
    <row r="120" spans="2:3" ht="13">
      <c r="B120" s="34"/>
      <c r="C120" s="30"/>
    </row>
    <row r="121" spans="2:3" ht="13">
      <c r="B121" s="34"/>
      <c r="C121" s="30"/>
    </row>
    <row r="122" spans="2:3" ht="13">
      <c r="B122" s="34"/>
      <c r="C122" s="30"/>
    </row>
    <row r="123" spans="2:3" ht="13">
      <c r="B123" s="34"/>
      <c r="C123" s="30"/>
    </row>
    <row r="124" spans="2:3" ht="13">
      <c r="B124" s="34"/>
      <c r="C124" s="30"/>
    </row>
    <row r="125" spans="2:3" ht="13">
      <c r="B125" s="34"/>
      <c r="C125" s="30"/>
    </row>
    <row r="126" spans="2:3" ht="13">
      <c r="B126" s="34"/>
      <c r="C126" s="30"/>
    </row>
    <row r="127" spans="2:3" ht="13">
      <c r="B127" s="34"/>
      <c r="C127" s="30"/>
    </row>
    <row r="128" spans="2:3" ht="13">
      <c r="B128" s="34"/>
      <c r="C128" s="30"/>
    </row>
    <row r="129" spans="2:3" ht="13">
      <c r="B129" s="34"/>
      <c r="C129" s="30"/>
    </row>
    <row r="130" spans="2:3" ht="13">
      <c r="B130" s="34"/>
      <c r="C130" s="30"/>
    </row>
    <row r="131" spans="2:3" ht="13">
      <c r="B131" s="34"/>
      <c r="C131" s="30"/>
    </row>
    <row r="132" spans="2:3" ht="13">
      <c r="B132" s="34"/>
      <c r="C132" s="30"/>
    </row>
    <row r="133" spans="2:3" ht="13">
      <c r="B133" s="34"/>
      <c r="C133" s="30"/>
    </row>
    <row r="134" spans="2:3" ht="13">
      <c r="B134" s="34"/>
      <c r="C134" s="30"/>
    </row>
    <row r="135" spans="2:3" ht="13">
      <c r="B135" s="34"/>
      <c r="C135" s="30"/>
    </row>
    <row r="136" spans="2:3" ht="13">
      <c r="B136" s="34"/>
      <c r="C136" s="30"/>
    </row>
    <row r="137" spans="2:3" ht="13">
      <c r="B137" s="34"/>
      <c r="C137" s="30"/>
    </row>
    <row r="138" spans="2:3" ht="13">
      <c r="B138" s="34"/>
      <c r="C138" s="30"/>
    </row>
    <row r="139" spans="2:3" ht="13">
      <c r="B139" s="34"/>
      <c r="C139" s="30"/>
    </row>
    <row r="140" spans="2:3" ht="13">
      <c r="B140" s="34"/>
      <c r="C140" s="30"/>
    </row>
    <row r="141" spans="2:3" ht="13">
      <c r="B141" s="34"/>
      <c r="C141" s="30"/>
    </row>
    <row r="142" spans="2:3" ht="13">
      <c r="B142" s="34"/>
      <c r="C142" s="30"/>
    </row>
    <row r="143" spans="2:3" ht="13">
      <c r="B143" s="34"/>
      <c r="C143" s="30"/>
    </row>
    <row r="144" spans="2:3" ht="13">
      <c r="B144" s="34"/>
      <c r="C144" s="30"/>
    </row>
    <row r="145" spans="2:3" ht="13">
      <c r="B145" s="34"/>
      <c r="C145" s="30"/>
    </row>
    <row r="146" spans="2:3" ht="13">
      <c r="B146" s="34"/>
      <c r="C146" s="30"/>
    </row>
    <row r="147" spans="2:3" ht="13">
      <c r="B147" s="34"/>
      <c r="C147" s="30"/>
    </row>
    <row r="148" spans="2:3" ht="13">
      <c r="B148" s="34"/>
      <c r="C148" s="30"/>
    </row>
    <row r="149" spans="2:3" ht="13">
      <c r="B149" s="34"/>
      <c r="C149" s="30"/>
    </row>
    <row r="150" spans="2:3" ht="13">
      <c r="B150" s="34"/>
      <c r="C150" s="30"/>
    </row>
    <row r="151" spans="2:3" ht="13">
      <c r="B151" s="34"/>
      <c r="C151" s="30"/>
    </row>
    <row r="152" spans="2:3" ht="13">
      <c r="B152" s="34"/>
      <c r="C152" s="30"/>
    </row>
    <row r="153" spans="2:3" ht="13">
      <c r="B153" s="34"/>
      <c r="C153" s="30"/>
    </row>
    <row r="154" spans="2:3" ht="13">
      <c r="B154" s="34"/>
      <c r="C154" s="30"/>
    </row>
    <row r="155" spans="2:3" ht="13">
      <c r="B155" s="34"/>
      <c r="C155" s="30"/>
    </row>
    <row r="156" spans="2:3" ht="13">
      <c r="B156" s="34"/>
      <c r="C156" s="30"/>
    </row>
    <row r="157" spans="2:3" ht="13">
      <c r="B157" s="34"/>
      <c r="C157" s="30"/>
    </row>
    <row r="158" spans="2:3" ht="13">
      <c r="B158" s="34"/>
      <c r="C158" s="30"/>
    </row>
    <row r="159" spans="2:3" ht="13">
      <c r="B159" s="34"/>
      <c r="C159" s="30"/>
    </row>
    <row r="160" spans="2:3" ht="13">
      <c r="B160" s="34"/>
      <c r="C160" s="30"/>
    </row>
    <row r="161" spans="2:3" ht="13">
      <c r="B161" s="34"/>
      <c r="C161" s="30"/>
    </row>
    <row r="162" spans="2:3" ht="13">
      <c r="B162" s="34"/>
      <c r="C162" s="30"/>
    </row>
    <row r="163" spans="2:3" ht="13">
      <c r="B163" s="34"/>
      <c r="C163" s="30"/>
    </row>
    <row r="164" spans="2:3" ht="13">
      <c r="B164" s="34"/>
      <c r="C164" s="30"/>
    </row>
    <row r="165" spans="2:3" ht="13">
      <c r="B165" s="34"/>
      <c r="C165" s="30"/>
    </row>
    <row r="166" spans="2:3" ht="13">
      <c r="B166" s="34"/>
      <c r="C166" s="30"/>
    </row>
    <row r="167" spans="2:3" ht="13">
      <c r="B167" s="34"/>
      <c r="C167" s="30"/>
    </row>
    <row r="168" spans="2:3" ht="13">
      <c r="B168" s="34"/>
      <c r="C168" s="30"/>
    </row>
    <row r="169" spans="2:3" ht="13">
      <c r="B169" s="34"/>
      <c r="C169" s="30"/>
    </row>
    <row r="170" spans="2:3" ht="13">
      <c r="B170" s="34"/>
      <c r="C170" s="30"/>
    </row>
    <row r="171" spans="2:3" ht="13">
      <c r="B171" s="34"/>
      <c r="C171" s="30"/>
    </row>
    <row r="172" spans="2:3" ht="13">
      <c r="B172" s="34"/>
      <c r="C172" s="30"/>
    </row>
    <row r="173" spans="2:3" ht="13">
      <c r="B173" s="34"/>
      <c r="C173" s="30"/>
    </row>
    <row r="174" spans="2:3" ht="13">
      <c r="B174" s="34"/>
      <c r="C174" s="30"/>
    </row>
    <row r="175" spans="2:3" ht="13">
      <c r="B175" s="34"/>
      <c r="C175" s="30"/>
    </row>
    <row r="176" spans="2:3" ht="13">
      <c r="B176" s="34"/>
      <c r="C176" s="30"/>
    </row>
    <row r="177" spans="2:3" ht="13">
      <c r="B177" s="34"/>
      <c r="C177" s="30"/>
    </row>
    <row r="178" spans="2:3" ht="13">
      <c r="B178" s="34"/>
      <c r="C178" s="30"/>
    </row>
    <row r="179" spans="2:3" ht="13">
      <c r="B179" s="34"/>
      <c r="C179" s="30"/>
    </row>
    <row r="180" spans="2:3" ht="13">
      <c r="B180" s="34"/>
      <c r="C180" s="30"/>
    </row>
    <row r="181" spans="2:3" ht="13">
      <c r="B181" s="34"/>
      <c r="C181" s="30"/>
    </row>
    <row r="182" spans="2:3" ht="13">
      <c r="B182" s="34"/>
      <c r="C182" s="30"/>
    </row>
    <row r="183" spans="2:3" ht="13">
      <c r="B183" s="34"/>
      <c r="C183" s="30"/>
    </row>
    <row r="184" spans="2:3" ht="13">
      <c r="B184" s="34"/>
      <c r="C184" s="30"/>
    </row>
    <row r="185" spans="2:3" ht="13">
      <c r="B185" s="34"/>
      <c r="C185" s="30"/>
    </row>
    <row r="186" spans="2:3" ht="13">
      <c r="B186" s="34"/>
      <c r="C186" s="30"/>
    </row>
    <row r="187" spans="2:3" ht="13">
      <c r="B187" s="34"/>
      <c r="C187" s="30"/>
    </row>
    <row r="188" spans="2:3" ht="13">
      <c r="B188" s="34"/>
      <c r="C188" s="30"/>
    </row>
    <row r="189" spans="2:3" ht="13">
      <c r="B189" s="34"/>
      <c r="C189" s="30"/>
    </row>
    <row r="190" spans="2:3" ht="13">
      <c r="B190" s="34"/>
      <c r="C190" s="30"/>
    </row>
    <row r="191" spans="2:3" ht="13">
      <c r="B191" s="34"/>
      <c r="C191" s="30"/>
    </row>
    <row r="192" spans="2:3" ht="13">
      <c r="B192" s="34"/>
      <c r="C192" s="30"/>
    </row>
    <row r="193" spans="2:3" ht="13">
      <c r="B193" s="34"/>
      <c r="C193" s="30"/>
    </row>
    <row r="194" spans="2:3" ht="13">
      <c r="B194" s="34"/>
      <c r="C194" s="30"/>
    </row>
    <row r="195" spans="2:3" ht="13">
      <c r="B195" s="34"/>
      <c r="C195" s="30"/>
    </row>
    <row r="196" spans="2:3" ht="13">
      <c r="B196" s="34"/>
      <c r="C196" s="30"/>
    </row>
    <row r="197" spans="2:3" ht="13">
      <c r="B197" s="34"/>
      <c r="C197" s="30"/>
    </row>
    <row r="198" spans="2:3" ht="13">
      <c r="B198" s="34"/>
      <c r="C198" s="30"/>
    </row>
    <row r="199" spans="2:3" ht="13">
      <c r="B199" s="34"/>
      <c r="C199" s="30"/>
    </row>
    <row r="200" spans="2:3" ht="13">
      <c r="B200" s="34"/>
      <c r="C200" s="30"/>
    </row>
    <row r="201" spans="2:3" ht="13">
      <c r="B201" s="34"/>
      <c r="C201" s="30"/>
    </row>
    <row r="202" spans="2:3" ht="13">
      <c r="B202" s="34"/>
      <c r="C202" s="30"/>
    </row>
    <row r="203" spans="2:3" ht="13">
      <c r="B203" s="34"/>
      <c r="C203" s="30"/>
    </row>
    <row r="204" spans="2:3" ht="13">
      <c r="B204" s="34"/>
      <c r="C204" s="30"/>
    </row>
    <row r="205" spans="2:3" ht="13">
      <c r="B205" s="34"/>
      <c r="C205" s="30"/>
    </row>
    <row r="206" spans="2:3" ht="13">
      <c r="B206" s="34"/>
      <c r="C206" s="30"/>
    </row>
    <row r="207" spans="2:3" ht="13">
      <c r="B207" s="34"/>
      <c r="C207" s="30"/>
    </row>
    <row r="208" spans="2:3" ht="13">
      <c r="B208" s="34"/>
      <c r="C208" s="30"/>
    </row>
    <row r="209" spans="2:3" ht="13">
      <c r="B209" s="34"/>
      <c r="C209" s="30"/>
    </row>
    <row r="210" spans="2:3" ht="13">
      <c r="B210" s="34"/>
      <c r="C210" s="30"/>
    </row>
    <row r="211" spans="2:3" ht="13">
      <c r="B211" s="34"/>
      <c r="C211" s="30"/>
    </row>
    <row r="212" spans="2:3" ht="13">
      <c r="B212" s="34"/>
      <c r="C212" s="30"/>
    </row>
    <row r="213" spans="2:3" ht="13">
      <c r="B213" s="34"/>
      <c r="C213" s="30"/>
    </row>
    <row r="214" spans="2:3" ht="13">
      <c r="B214" s="34"/>
      <c r="C214" s="30"/>
    </row>
    <row r="215" spans="2:3" ht="13">
      <c r="B215" s="34"/>
      <c r="C215" s="30"/>
    </row>
    <row r="216" spans="2:3" ht="13">
      <c r="B216" s="34"/>
      <c r="C216" s="30"/>
    </row>
    <row r="217" spans="2:3" ht="13">
      <c r="B217" s="34"/>
      <c r="C217" s="30"/>
    </row>
    <row r="218" spans="2:3" ht="13">
      <c r="B218" s="34"/>
      <c r="C218" s="30"/>
    </row>
    <row r="219" spans="2:3" ht="13">
      <c r="B219" s="34"/>
      <c r="C219" s="30"/>
    </row>
    <row r="220" spans="2:3" ht="13">
      <c r="B220" s="34"/>
      <c r="C220" s="30"/>
    </row>
    <row r="221" spans="2:3" ht="13">
      <c r="B221" s="34"/>
      <c r="C221" s="30"/>
    </row>
    <row r="222" spans="2:3" ht="13">
      <c r="B222" s="34"/>
      <c r="C222" s="30"/>
    </row>
    <row r="223" spans="2:3" ht="13">
      <c r="B223" s="34"/>
      <c r="C223" s="30"/>
    </row>
    <row r="224" spans="2:3" ht="13">
      <c r="B224" s="34"/>
      <c r="C224" s="30"/>
    </row>
    <row r="225" spans="2:3" ht="13">
      <c r="B225" s="34"/>
      <c r="C225" s="30"/>
    </row>
    <row r="226" spans="2:3" ht="13">
      <c r="B226" s="34"/>
      <c r="C226" s="30"/>
    </row>
    <row r="227" spans="2:3" ht="13">
      <c r="B227" s="34"/>
      <c r="C227" s="30"/>
    </row>
    <row r="228" spans="2:3" ht="13">
      <c r="B228" s="34"/>
      <c r="C228" s="30"/>
    </row>
    <row r="229" spans="2:3" ht="13">
      <c r="B229" s="34"/>
      <c r="C229" s="30"/>
    </row>
    <row r="230" spans="2:3" ht="13">
      <c r="B230" s="34"/>
      <c r="C230" s="30"/>
    </row>
    <row r="231" spans="2:3" ht="13">
      <c r="B231" s="34"/>
      <c r="C231" s="30"/>
    </row>
    <row r="232" spans="2:3" ht="13">
      <c r="B232" s="34"/>
      <c r="C232" s="30"/>
    </row>
    <row r="233" spans="2:3" ht="13">
      <c r="B233" s="34"/>
      <c r="C233" s="30"/>
    </row>
    <row r="234" spans="2:3" ht="13">
      <c r="B234" s="34"/>
      <c r="C234" s="30"/>
    </row>
    <row r="235" spans="2:3" ht="13">
      <c r="B235" s="34"/>
      <c r="C235" s="30"/>
    </row>
    <row r="236" spans="2:3" ht="13">
      <c r="B236" s="34"/>
      <c r="C236" s="30"/>
    </row>
    <row r="237" spans="2:3" ht="13">
      <c r="B237" s="34"/>
      <c r="C237" s="30"/>
    </row>
    <row r="238" spans="2:3" ht="13">
      <c r="B238" s="34"/>
      <c r="C238" s="30"/>
    </row>
    <row r="239" spans="2:3" ht="13">
      <c r="B239" s="34"/>
      <c r="C239" s="30"/>
    </row>
    <row r="240" spans="2:3" ht="13">
      <c r="B240" s="34"/>
      <c r="C240" s="30"/>
    </row>
    <row r="241" spans="2:3" ht="13">
      <c r="B241" s="34"/>
      <c r="C241" s="30"/>
    </row>
    <row r="242" spans="2:3" ht="13">
      <c r="B242" s="34"/>
      <c r="C242" s="30"/>
    </row>
    <row r="243" spans="2:3" ht="13">
      <c r="B243" s="34"/>
      <c r="C243" s="30"/>
    </row>
    <row r="244" spans="2:3" ht="13">
      <c r="B244" s="34"/>
      <c r="C244" s="30"/>
    </row>
    <row r="245" spans="2:3" ht="13">
      <c r="B245" s="34"/>
      <c r="C245" s="30"/>
    </row>
    <row r="246" spans="2:3" ht="13"/>
    <row r="247" spans="2:3" ht="13" hidden="1"/>
    <row r="248" spans="2:3" ht="13" hidden="1"/>
    <row r="249" spans="2:3" ht="13" hidden="1"/>
    <row r="250" spans="2:3" ht="13" hidden="1"/>
    <row r="251" spans="2:3" ht="13" hidden="1"/>
    <row r="252" spans="2:3" ht="13" hidden="1"/>
    <row r="253" spans="2:3" ht="13" hidden="1"/>
    <row r="254" spans="2:3" ht="13" hidden="1"/>
    <row r="255" spans="2:3" ht="13" hidden="1"/>
    <row r="256" spans="2:3" ht="13" hidden="1"/>
    <row r="257" ht="13" hidden="1"/>
    <row r="258" ht="13" hidden="1"/>
    <row r="259" ht="13" hidden="1"/>
    <row r="260" ht="13" hidden="1"/>
    <row r="261" ht="13" hidden="1"/>
    <row r="262" ht="13" hidden="1"/>
    <row r="263" ht="13" hidden="1"/>
    <row r="264" ht="13" hidden="1"/>
    <row r="265" ht="13" hidden="1"/>
    <row r="266" ht="13" hidden="1"/>
    <row r="267" ht="13" hidden="1"/>
    <row r="268" ht="13" hidden="1"/>
    <row r="269" ht="13" hidden="1"/>
    <row r="270" ht="13" hidden="1"/>
    <row r="271" ht="13" hidden="1"/>
    <row r="272" ht="13" hidden="1"/>
    <row r="273" ht="13" hidden="1"/>
    <row r="274" ht="13" hidden="1"/>
    <row r="275" ht="13" hidden="1"/>
    <row r="276" ht="13" hidden="1"/>
    <row r="277" ht="13" hidden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</sheetData>
  <sheetProtection sheet="1" objects="1" scenarios="1" formatCells="0" formatColumns="0" formatRows="0" sort="0" autoFilter="0"/>
  <sortState ref="B46:C107">
    <sortCondition ref="B45"/>
  </sortState>
  <pageMargins left="0.70866141732283472" right="0.70866141732283472" top="0.74803149606299213" bottom="0.74803149606299213" header="0.31496062992125984" footer="0.31496062992125984"/>
  <pageSetup paperSize="9" orientation="portrait"/>
  <headerFooter>
    <oddFooter>&amp;L&amp;"Verdana,Standaard"&amp;8&amp;F&amp;C&amp;"Verdana,Standaard"&amp;8&amp;D &amp;T&amp;R&amp;"Verdana,Standaard"&amp;8&amp;P |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workbookViewId="0">
      <selection activeCell="K10" sqref="K10"/>
    </sheetView>
  </sheetViews>
  <sheetFormatPr baseColWidth="10" defaultColWidth="8.83203125" defaultRowHeight="14" x14ac:dyDescent="0"/>
  <cols>
    <col min="1" max="1" width="1.6640625" customWidth="1"/>
    <col min="2" max="2" width="14" customWidth="1"/>
    <col min="3" max="3" width="8.33203125" customWidth="1"/>
    <col min="4" max="5" width="4" customWidth="1"/>
    <col min="6" max="6" width="10" customWidth="1"/>
    <col min="7" max="7" width="10" bestFit="1" customWidth="1"/>
  </cols>
  <sheetData>
    <row r="1" spans="1:19" ht="28.5" customHeight="1">
      <c r="A1" s="22"/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28.5" customHeight="1">
      <c r="A2" s="22"/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28.5" customHeight="1">
      <c r="A3" s="22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14.25" customHeight="1"/>
    <row r="5" spans="1:19" ht="25">
      <c r="B5" s="1" t="s">
        <v>0</v>
      </c>
    </row>
    <row r="6" spans="1:19" ht="15">
      <c r="B6" s="46" t="str">
        <f>Bedrijfsnaam&amp;" ("&amp;Jaar&amp;")"</f>
        <v>Company Name (2015)</v>
      </c>
    </row>
    <row r="7" spans="1:19" ht="15">
      <c r="B7" s="46"/>
    </row>
    <row r="8" spans="1:19">
      <c r="B8" s="130" t="s">
        <v>84</v>
      </c>
      <c r="C8" t="s">
        <v>125</v>
      </c>
    </row>
    <row r="10" spans="1:19">
      <c r="B10" s="130" t="s">
        <v>124</v>
      </c>
    </row>
    <row r="11" spans="1:19">
      <c r="C11">
        <v>1</v>
      </c>
      <c r="D11">
        <v>2</v>
      </c>
      <c r="E11">
        <v>3</v>
      </c>
      <c r="F11" t="s">
        <v>123</v>
      </c>
    </row>
    <row r="12" spans="1:19">
      <c r="B12" s="131" t="s">
        <v>9</v>
      </c>
      <c r="C12" s="133"/>
      <c r="D12" s="133">
        <v>38</v>
      </c>
      <c r="E12" s="133">
        <v>257</v>
      </c>
      <c r="F12" s="133">
        <v>295</v>
      </c>
    </row>
    <row r="13" spans="1:19">
      <c r="B13" s="132"/>
      <c r="C13" s="133"/>
      <c r="D13" s="133">
        <v>38</v>
      </c>
      <c r="E13" s="133">
        <v>257</v>
      </c>
      <c r="F13" s="133">
        <v>295</v>
      </c>
    </row>
    <row r="14" spans="1:19">
      <c r="B14" s="131"/>
      <c r="C14" s="133"/>
      <c r="D14" s="133"/>
      <c r="E14" s="133"/>
      <c r="F14" s="133"/>
    </row>
    <row r="15" spans="1:19">
      <c r="B15" s="131" t="s">
        <v>69</v>
      </c>
      <c r="C15" s="133">
        <v>64</v>
      </c>
      <c r="D15" s="133">
        <v>64</v>
      </c>
      <c r="E15" s="133"/>
      <c r="F15" s="133">
        <v>128</v>
      </c>
    </row>
    <row r="16" spans="1:19">
      <c r="B16" s="132"/>
      <c r="C16" s="133">
        <v>64</v>
      </c>
      <c r="D16" s="133">
        <v>64</v>
      </c>
      <c r="E16" s="133"/>
      <c r="F16" s="133">
        <v>128</v>
      </c>
    </row>
    <row r="17" spans="2:6">
      <c r="B17" s="131"/>
      <c r="C17" s="133"/>
      <c r="D17" s="133"/>
      <c r="E17" s="133"/>
      <c r="F17" s="133"/>
    </row>
    <row r="18" spans="2:6">
      <c r="B18" s="131" t="s">
        <v>6</v>
      </c>
      <c r="C18" s="133"/>
      <c r="D18" s="133">
        <v>618</v>
      </c>
      <c r="E18" s="133">
        <v>156</v>
      </c>
      <c r="F18" s="133">
        <v>774</v>
      </c>
    </row>
    <row r="19" spans="2:6">
      <c r="B19" s="132" t="s">
        <v>96</v>
      </c>
      <c r="C19" s="133"/>
      <c r="D19" s="133">
        <v>108</v>
      </c>
      <c r="E19" s="133">
        <v>156</v>
      </c>
      <c r="F19" s="133">
        <v>264</v>
      </c>
    </row>
    <row r="20" spans="2:6">
      <c r="B20" s="132" t="s">
        <v>97</v>
      </c>
      <c r="C20" s="133"/>
      <c r="D20" s="133">
        <v>510</v>
      </c>
      <c r="E20" s="133"/>
      <c r="F20" s="133">
        <v>510</v>
      </c>
    </row>
    <row r="21" spans="2:6">
      <c r="B21" s="131"/>
      <c r="C21" s="133"/>
      <c r="D21" s="133"/>
      <c r="E21" s="133"/>
      <c r="F21" s="133"/>
    </row>
    <row r="22" spans="2:6">
      <c r="B22" s="131" t="s">
        <v>123</v>
      </c>
      <c r="C22" s="133">
        <v>64</v>
      </c>
      <c r="D22" s="133">
        <v>720</v>
      </c>
      <c r="E22" s="133">
        <v>413</v>
      </c>
      <c r="F22" s="133">
        <v>1197</v>
      </c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Kilometerregistratie</vt:lpstr>
      <vt:lpstr>Standaard ritten</vt:lpstr>
      <vt:lpstr>Projecten</vt:lpstr>
      <vt:lpstr>Klanten</vt:lpstr>
      <vt:lpstr>Rapport</vt:lpstr>
      <vt:lpstr>Instellingen</vt:lpstr>
      <vt:lpstr>Draaitabel</vt:lpstr>
    </vt:vector>
  </TitlesOfParts>
  <Company>Boekhouden in Excel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Kilometerregistratie in Excel</dc:title>
  <dc:creator>Stephan Zwanikken</dc:creator>
  <cp:lastModifiedBy>Niek</cp:lastModifiedBy>
  <cp:lastPrinted>2014-05-13T12:42:26Z</cp:lastPrinted>
  <dcterms:created xsi:type="dcterms:W3CDTF">2013-12-23T10:14:29Z</dcterms:created>
  <dcterms:modified xsi:type="dcterms:W3CDTF">2015-02-19T15:22:32Z</dcterms:modified>
</cp:coreProperties>
</file>